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2"/>
  </bookViews>
  <sheets>
    <sheet name="Райбюджет" sheetId="1" r:id="rId1"/>
    <sheet name="сельские поселения" sheetId="2" r:id="rId2"/>
    <sheet name="конс. бюджет" sheetId="3" r:id="rId3"/>
  </sheets>
  <definedNames>
    <definedName name="_xlnm.Print_Area" localSheetId="2">'конс. бюджет'!$A$1:$E$237</definedName>
    <definedName name="_xlnm.Print_Area" localSheetId="0">'Райбюджет'!$A$1:$F$181</definedName>
  </definedNames>
  <calcPr fullCalcOnLoad="1"/>
</workbook>
</file>

<file path=xl/sharedStrings.xml><?xml version="1.0" encoding="utf-8"?>
<sst xmlns="http://schemas.openxmlformats.org/spreadsheetml/2006/main" count="1009" uniqueCount="424">
  <si>
    <t>Доходы бюджетов муниципальных районов от возврата бюджетными учреждениями остатков субсидий прошлых лет</t>
  </si>
  <si>
    <t>902 2 18 05010 05 0000 180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</si>
  <si>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</si>
  <si>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000    1 14 06020 00 0000 430</t>
  </si>
  <si>
    <t>902 1 14 06025 05 0000 430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</si>
  <si>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</si>
  <si>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188 1 16 30014 01 0000 140</t>
  </si>
  <si>
    <t>076 1 16 90050 05 0000 140</t>
  </si>
  <si>
    <t>081 1 16 90050 05 0000 140</t>
  </si>
  <si>
    <t>182 1 16 90050 05 0000 140</t>
  </si>
  <si>
    <t>Краснооктябрьское сельское поселение</t>
  </si>
  <si>
    <t>Фельдшерско-акушерские пункты в хуторе Рябовский и поселке Красный Октябрь Алексеевского района Волгоградской области. Фельдшерско-акушерский пункт в пос. Красный Октябрь.</t>
  </si>
  <si>
    <t>Автономная котельная к зданию сельского клуба в х. Павловский Алексеевского муниципального района Волгоградской области, проектирование</t>
  </si>
  <si>
    <t>Автономная котельная к зданию сельского дома культуры в х. Шарашенский Алексеевского муниципального района Волгоградской области, проектирование</t>
  </si>
  <si>
    <t>Автономная котельная к зданию детского сада в х. Шарашенский Алексеевского муниципального района Волгоградской области, проектирование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</si>
  <si>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</si>
  <si>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Денежные взыскания (штрафы) за нарушение законодательства Российской Федерации о размещении заказов на поставки товаров, выполнении работ,  оказания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</si>
  <si>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</si>
  <si>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выполнении работ,  оказания услуг для нужд поселений</t>
  </si>
  <si>
    <t>827 1 16 33050 10 0000 140</t>
  </si>
  <si>
    <t>Субсидия на реализацию отдельных меролприятий в области строительства, архитектуры и градостроительства</t>
  </si>
  <si>
    <t>Субсидия на поощрение победителей конкурса на лучшую оргшанизацию работы в представительных органах местного самоуправления</t>
  </si>
  <si>
    <t>Газификация:</t>
  </si>
  <si>
    <t>000 1 14 06010 00 0000 430</t>
  </si>
  <si>
    <t>Денежные взыскания (штрафы) за нарушения законодательства Российской Федерации об охране и использовании животного мира</t>
  </si>
  <si>
    <t>Денежные взыскания (штрафы) за нарушения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</si>
  <si>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</si>
  <si>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</si>
  <si>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</si>
  <si>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902 2 02 01003 05 0000 151</t>
  </si>
  <si>
    <t>000  2 02 01003 00 0000 151</t>
  </si>
  <si>
    <t>000  2 02 01001 00 0000 151</t>
  </si>
  <si>
    <t>Субвенции бюджетам муниципальных районов Волгоградской области на осуществление государтсвенных полномочий по организации оказания медицинской помощи в части строительства и (или) реконструкции объектов первичной медико-санитарной помощи, в том числе:</t>
  </si>
  <si>
    <t>000 2 02 03024 05 0000 151</t>
  </si>
  <si>
    <t>Фельдшерско-акушерские пункты в хуторе Рябовский и в поселке Красный Октябрь Алексеевского района Волгоградской области. Фельдшерско-акушерский пункт в хуторе Рябовский.</t>
  </si>
  <si>
    <t>за счет средств областного бюджета</t>
  </si>
  <si>
    <t>за счет средств федерального бюджета</t>
  </si>
  <si>
    <t>Газификация, в том числе:</t>
  </si>
  <si>
    <t>Субсидия на реализацию долгосрочной целевой программы "Развитие территориального общественного самоуправления Волгоградской об-ласти" на 2011-2015 годы в соответствии с ППВО от 24.06.2013г. № 309-п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</si>
  <si>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</t>
  </si>
  <si>
    <t>902 2 07 05020 05 0000 180</t>
  </si>
  <si>
    <t>902 2 07 05030 05 0000 180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</si>
  <si>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</si>
  <si>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</si>
  <si>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</si>
  <si>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Прочие поступления от денежных взысканий (штрафов) и иных сумм в возмещение ущерба, зачисляемые в бюджеты поселений</t>
  </si>
  <si>
    <t>814 1 16 90050 10 0000 140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</si>
  <si>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</si>
  <si>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</si>
  <si>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                  (межбюджетные субсидии)</t>
  </si>
  <si>
    <t>Субсидия на реализацию долгосрочной целевой программы "Развитие территориального общественного самоуправления Волгоградской области" на 2011-2015 годы в соответствии с ППВО от 24.06.2013г. № 309-п</t>
  </si>
  <si>
    <t>Субсидия на обеспечение мероприятий по безопасности дорожного движения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</si>
  <si>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дорого федерального значения)</t>
  </si>
  <si>
    <t>Исполнение бюджета Алексеевского муниципального района за   2013 год</t>
  </si>
  <si>
    <t>Отчет за         2013 год</t>
  </si>
  <si>
    <t xml:space="preserve"> Алексеевского муниципального района за  2013 год</t>
  </si>
  <si>
    <t>от "_______"_________________2014г. № _________</t>
  </si>
  <si>
    <t xml:space="preserve"> Алексеевского муниципального района  за  2013 год</t>
  </si>
  <si>
    <t>814 1 16 90050 05 0000 140</t>
  </si>
  <si>
    <t>В соответствии с ППВО от 14 октября 2013 г. № 517-п «О распределении в 2013 году субсидий из областного бюджета бюджетам муниципальных районов (городских округов) Волгоградской области на реализацию долгосрочной областной целевой программы «Снижение административных барьеров, оптимизация и повышение качества предоставления государственных услуг, в том числе на базе многофункциональных центров предоставления государственных и муниципальных услуг в Волгоградской области на 2012-2014 годы»</t>
  </si>
  <si>
    <t>В соответствии с ППВО от 23.12.2013 г. № 759-п "О распределении в 2013 году субсидий из областного бюджета бюджетам городских округов и муниципальных районов Волгоградской области на поощрение достижения наилучших значений показателей деятельности органов местного самоуправления городских округов и муниципальных районов Волгоградской области за 2012 год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</si>
  <si>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  </t>
  </si>
  <si>
    <t>081 1 16 43000 01 6000 140</t>
  </si>
  <si>
    <t>000 2 02 04053 00 0000 151</t>
  </si>
  <si>
    <t>000 2 02 04053 10 00000 151</t>
  </si>
  <si>
    <t>Межбюджетные трансферты, передаваемые бюджетам поселений на государственную поддержку лучших работников муниципальных учрежедений культуры, находящихся на территориях сельских поселений</t>
  </si>
  <si>
    <t>Межбюджетные трансферты, передаваемые бюджетам  на государственную поддержку лучших работников муниципальных учреждений культуры, находящихся на территориях сельских поселений</t>
  </si>
  <si>
    <t>в - 44,0 раз</t>
  </si>
  <si>
    <t>Отчет за                                    2013 год</t>
  </si>
  <si>
    <t>058                                                        902 2 02 02145 05 0000 151</t>
  </si>
  <si>
    <t>000 2 02 04053 10 0000 151</t>
  </si>
  <si>
    <t>к постановлению главы администрации</t>
  </si>
  <si>
    <t>Алексеевского мунциипального район</t>
  </si>
  <si>
    <t>от ___________2014 г. № ___</t>
  </si>
  <si>
    <t>Приложение 1</t>
  </si>
  <si>
    <t>Руководитель аппарата                                             А.Ф.Хрипкова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</si>
  <si>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</si>
  <si>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</si>
  <si>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</si>
  <si>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076 1 16 25030 01 0000 140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</si>
  <si>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госудасртвенных и муниципальных унитарных предприятий, в том числе казенных)</t>
  </si>
  <si>
    <t>000 1 11 09040 00 0000 120</t>
  </si>
  <si>
    <t>000 1 11 09045 10 0000 120</t>
  </si>
  <si>
    <t>Дотации бюджетам поселений на выравнивание бюджетной обеспеченности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</si>
  <si>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</si>
  <si>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</si>
  <si>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902 2 02 02009 05 0000 151</t>
  </si>
  <si>
    <t>000 2 02 03024 10 0000 151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</si>
  <si>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</si>
  <si>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Невыясненные поступления, зачисляемые в бюджеты сельских поселений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</si>
  <si>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</si>
  <si>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поселения</t>
  </si>
  <si>
    <t>Земельный налог</t>
  </si>
  <si>
    <t>Земельный налог, взимаемый по ставкам, установленным в соответствии с подпунктом 1 пункта 1 ст. 394 Налогового кодекса Российской Федерации</t>
  </si>
  <si>
    <t>Земельный налог, взимаемый по ставкам, установленным в соответствии с подпунктом 1 пункта 1 ст. 394 Налогового кодекса Российской Федерации и применяемым к 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</si>
  <si>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Налогового кодекса Российской Федерации</t>
  </si>
  <si>
    <t>Земельный налог, взимаемый по ставкам, установленным в соответствии с подпунктом 2 пункта 1 ст. 394 Налогового кодекса Российской Федерации и применяемым к  объектам налогооблажения, расположенным в границах поселений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</si>
  <si>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</si>
  <si>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</si>
  <si>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</si>
  <si>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</si>
  <si>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</si>
  <si>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</si>
  <si>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000 1 06  00000 00 0000 110</t>
  </si>
  <si>
    <t>000 1 06 01000 00 0000 110</t>
  </si>
  <si>
    <t>000 1 08 04000 01 0000 110</t>
  </si>
  <si>
    <t>000 1 08 04020 01 0000 110</t>
  </si>
  <si>
    <t>Земельный налог ( 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</si>
  <si>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</si>
  <si>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000 1 09 04050 00 0000 110</t>
  </si>
  <si>
    <t>000 1 09 04050 10 0000 110</t>
  </si>
  <si>
    <t>(тыс. руб.)</t>
  </si>
  <si>
    <t>Наименование показателей</t>
  </si>
  <si>
    <t xml:space="preserve">Коды по бюджетной классификации </t>
  </si>
  <si>
    <t>НАЛОГОВЫЕ И НЕНАЛОГОВЫЕ ДОХОДЫ</t>
  </si>
  <si>
    <t>НАЛОГОВЫЕ ДОХОДЫ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</si>
  <si>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</si>
  <si>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</si>
  <si>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</si>
  <si>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</si>
  <si>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182 1 01 02010 01 0000 110</t>
  </si>
  <si>
    <t>182 1 01 02030 01 0000 110</t>
  </si>
  <si>
    <t>182 1 01 02040 01 0000 110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</si>
  <si>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</si>
  <si>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</si>
  <si>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</si>
  <si>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</si>
  <si>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</si>
  <si>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</si>
  <si>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</si>
  <si>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</si>
  <si>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</si>
  <si>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</si>
  <si>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Задолженность и перерасчеты 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</si>
  <si>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</si>
  <si>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</si>
  <si>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</si>
  <si>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 xml:space="preserve">Налог на прибыль организаций, зачислявшийся до 1 января 2005 года в местные бюджеты, мобилизуемый на территории муниципального района </t>
  </si>
  <si>
    <t>182 1 09 01030 05 0000 110</t>
  </si>
  <si>
    <t>Налоги на имущество</t>
  </si>
  <si>
    <t>000 1 09 04000 00 0000 110</t>
  </si>
  <si>
    <t>Налог на имущество предприятий</t>
  </si>
  <si>
    <t>182 1 09 04010 02 0000 110</t>
  </si>
  <si>
    <t>Прочие налоги и сборы ( по отмененным налогам и сборам субъектов Российской Федерации)</t>
  </si>
  <si>
    <t>000 1 09 06000 02 0000 110</t>
  </si>
  <si>
    <t>Налог с продаж</t>
  </si>
  <si>
    <t>182 1 09 06010 02 0000 110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</si>
  <si>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</si>
  <si>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</si>
  <si>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 , мобилизуемые на территории муниципального района</t>
  </si>
  <si>
    <t>НЕНАЛОГОВЫЕ ДОХОДЫ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</si>
  <si>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</si>
  <si>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</si>
  <si>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</t>
  </si>
  <si>
    <t>000 1 11 01000 00 0000 120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</si>
  <si>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муниципальному  району</t>
  </si>
  <si>
    <t>902 1 11 01050 05 0000 120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</si>
  <si>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</si>
  <si>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</si>
  <si>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</si>
  <si>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</si>
  <si>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902 1 11 05025 05 0000 120</t>
  </si>
  <si>
    <t>000 1 11 05030 00 0000 120</t>
  </si>
  <si>
    <t>902 1 11 05035 05 0000 120</t>
  </si>
  <si>
    <t>Платежи от государственных и муниципальных унитарных предприятий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</si>
  <si>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</si>
  <si>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остающейся  после уплаты налогов и обязательных платежей  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</si>
  <si>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</si>
  <si>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 районом</t>
  </si>
  <si>
    <t>902 1 11 07015 05 0000 120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</si>
  <si>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</si>
  <si>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</si>
  <si>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</si>
  <si>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</si>
  <si>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</si>
  <si>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</si>
  <si>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</si>
  <si>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</si>
  <si>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</si>
  <si>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</si>
  <si>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</si>
  <si>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</si>
  <si>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182 1 16 03010 01 0000 140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</si>
  <si>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</si>
  <si>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</si>
  <si>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000 1 16 25000 01 0000 140</t>
  </si>
  <si>
    <t>Денежные взыскания (штрафы)  за нарушение законодательства об охране и использовании животного мира</t>
  </si>
  <si>
    <t>Денежные взыскания (штрафы)  за нарушение в области охраны окружающей среды</t>
  </si>
  <si>
    <t>814 1 16 25050 01 0000 140</t>
  </si>
  <si>
    <t xml:space="preserve">Денежные взыскания (штрафы)  за нарушение земельного  законодательства 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</si>
  <si>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</si>
  <si>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</si>
  <si>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</si>
  <si>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</si>
  <si>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188 1 16 90050 05 0000 140</t>
  </si>
  <si>
    <t>192 1 16 90050 05 0000 140</t>
  </si>
  <si>
    <t>806 1 16 90050 05 0000 140</t>
  </si>
  <si>
    <t>823 1 16 90050 05 0000 140</t>
  </si>
  <si>
    <t>902 1 16 90050 05 0000 140</t>
  </si>
  <si>
    <t>Прочие неналоговые доходы</t>
  </si>
  <si>
    <t>000 1 17 00000 00 0000 000</t>
  </si>
  <si>
    <t xml:space="preserve">Невыясненные поступления </t>
  </si>
  <si>
    <t>000 1 17 01000 00 0000 180</t>
  </si>
  <si>
    <t>Невыясненные поступления, зачисляемые в бюджет муниципального района</t>
  </si>
  <si>
    <t>902 1 17 01050 05 0000 180</t>
  </si>
  <si>
    <t>БЕЗВОЗМЕЗДНЫЕ ПОСТУПЛЕНИЯ</t>
  </si>
  <si>
    <t>БЕЗВОЗМЕЗДНЫЕ ПОСТУПЛЕНИЯ ОТ 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</si>
  <si>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</si>
  <si>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902 2 02 01001 05 0000 151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</si>
  <si>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</si>
  <si>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</si>
  <si>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на реализацию государственных полномочий Волгоградской области по финансовому обеспечению государственных гарантий по предоставлению общего образования , в том числе:</t>
  </si>
  <si>
    <t>за счет средств областного бюджета в соответствии с Законом Волгоградской области от 12 декабря 2005 г. № 1143-ОД "О порядке определения нормативов финансирования общеобразовательных учреждений в части расходов на реализацию общеобразовательных программ"</t>
  </si>
  <si>
    <t>902 2 02 03024 05  0000 151</t>
  </si>
  <si>
    <t>Субвенция на реализацию закона Волгоградской области от 12 декабря 2005г. №1140-ОД «О делегировании органам местного самоуправления муниципальных районов и городских округов государственных полномочий на регистрацию актов гражданского состояния»</t>
  </si>
  <si>
    <t>902 2 02 03024 05 0000 151</t>
  </si>
  <si>
    <t xml:space="preserve"> на выплату пособий по опеке и попечительству</t>
  </si>
  <si>
    <t>902 2 02 03027 05 0000 151</t>
  </si>
  <si>
    <t xml:space="preserve">на вознаграждение за труд, причитающееся приемным родителям (патронатному воспитателю), и предоставление им мер социальной поддержки </t>
  </si>
  <si>
    <t>902 2 02 03022 05 0000 151</t>
  </si>
  <si>
    <t>902 2 02 03024  05 0000 151</t>
  </si>
  <si>
    <t>902 2 02 03029 05 0000 151</t>
  </si>
  <si>
    <t>000 2 02 02000 00 0000 151</t>
  </si>
  <si>
    <t>000 2 02 02077 05 0000 151</t>
  </si>
  <si>
    <t>902 2 02 02077 05 0000 151</t>
  </si>
  <si>
    <t>Прочие субсидии , в том числе:</t>
  </si>
  <si>
    <t>000 2 02 02999 05 0000 151</t>
  </si>
  <si>
    <t>902 2 02 02999 05 0000 151</t>
  </si>
  <si>
    <t>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</si>
  <si>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Иные 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</si>
  <si>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</si>
  <si>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</si>
  <si>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</si>
  <si>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</si>
  <si>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</si>
  <si>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000 2 02 04014  00 0000 151</t>
  </si>
  <si>
    <t>902 2 02 04014 05 0000 151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</si>
  <si>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</si>
  <si>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Прочие безвозмездные поступления</t>
  </si>
  <si>
    <t>000 2 07 00000 00 0000 180</t>
  </si>
  <si>
    <t>902 2 07 05000 05 0000 180</t>
  </si>
  <si>
    <t xml:space="preserve">   ИТОГО  ДОХОДОВ</t>
  </si>
  <si>
    <t>321 1 16 25060 01 0000 140</t>
  </si>
  <si>
    <t>182 1 05 02010 02 0000 110</t>
  </si>
  <si>
    <t>182 1 05 03010 01 0000 110</t>
  </si>
  <si>
    <t>182 1 05 02020 02 0000 110</t>
  </si>
  <si>
    <t>182 1 05 03020 01 0000 110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</si>
  <si>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</si>
  <si>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</si>
  <si>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Денежные взыскания (штрафы) 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 законодательства, лесного законодательства, водного законодательства</t>
  </si>
  <si>
    <t>Субвенция на реализацию социальных гарантий, установленных Законом Волгоградской области от 26 ноября .2004г. №964-ОД «О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поселках Волгоградской области»</t>
  </si>
  <si>
    <t>Субвенция на реализацию Закона Волгоградской области от 27 июня .2006г. №1249-ОД «О наделении органов местного самоуправления отдельными государственными полномочиями  Волгоградской области по созданию, исполнению функций,  обеспечению  деятельности муниципальных комиссий по делам несовершеннолетних и защите их прав»</t>
  </si>
  <si>
    <t>Субвенция на реализацию Закона Волгоградской области от 02 декабря 2008 г. №1792-ОД «О наделении органов местного самоуправления муниципальных образований в Волгоградской области государственными полномочиями по организационному обеспечению деятельности территориальных административных комиссий»</t>
  </si>
  <si>
    <t>Субвенции на реализацию Закона Волгоградской области от 13 августа 2007 г. №1518-ОД "О мерах социальной поддержки по оплате жилья, коммунальных услуг и электрического отопления жилья  педагогических работников образовательных учреждений, работающих и проживающих в сельской местности, рабочих поселках (поселках городского типа) на территории Волгоградской области"</t>
  </si>
  <si>
    <t>000 2 02 01001 10 0000 151</t>
  </si>
  <si>
    <t>000 2 02 03015 10 0000 151</t>
  </si>
  <si>
    <t xml:space="preserve">Субвенция на реализацию Федерального закона  от 28 марта 1998 г. № 53-ФЗ «О воинской обязанности и военной службе" на осуществление полномочий по первичному воинскому учету на территориях, где отсутствуют военные комиссариаты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</si>
  <si>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</si>
  <si>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</si>
  <si>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000 2 02 02077 10 0000 151</t>
  </si>
  <si>
    <t>000 2 02 02077 00 0000 151</t>
  </si>
  <si>
    <t>000 2 02 02999 10 0000 151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</si>
  <si>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</si>
  <si>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</si>
  <si>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000 2 07 05000 10 0000 180</t>
  </si>
  <si>
    <t>к решению Алексеевской районной Думы</t>
  </si>
  <si>
    <t>Приложение №1</t>
  </si>
  <si>
    <t>000 1 00 00000 00 0000 000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</si>
  <si>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</si>
  <si>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</si>
  <si>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</si>
  <si>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</si>
  <si>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</si>
  <si>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000 1 05 02000 00 0000 110</t>
  </si>
  <si>
    <t>000 1 05 03000 00 0000 110</t>
  </si>
  <si>
    <t>Целевые сборы с граждан и предприятий 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</si>
  <si>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182 1 09 07033 05 0000 110</t>
  </si>
  <si>
    <t>182 1 09 07053 05 0000 110</t>
  </si>
  <si>
    <t>902 1 11 05013 10 0000 120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</si>
  <si>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 бюджетных и 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</si>
  <si>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муниципального района и созданных им учреждений (за исключением имущества муниципальных бюджетных и  автономных учреждений) 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</si>
  <si>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</si>
  <si>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</si>
  <si>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</si>
  <si>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</si>
  <si>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</si>
  <si>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размещение отходов производства и потребления</t>
  </si>
  <si>
    <t>048 1 12 01040 01 0000 120</t>
  </si>
  <si>
    <t>Доходы от оказания платных услуг (работ) и компенсации затрат государства</t>
  </si>
  <si>
    <t>Прочие доходы от оказания платных услуг получателями средств бюджетов муниципальных районов</t>
  </si>
  <si>
    <t>902 1 13 01995 05 0000 130</t>
  </si>
  <si>
    <t>Прочие доходы от  компенсации затрат бюджетов муниципальных районов</t>
  </si>
  <si>
    <t>902 1 13 02995 05 0000 130</t>
  </si>
  <si>
    <t>Доходы от реализации  иного имущества, находящегося в собственности муниципальных районов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</si>
  <si>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</si>
  <si>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>000 1 14 06000 00 0000 430</t>
  </si>
  <si>
    <t>902 1 14 06013 10 0000 430</t>
  </si>
  <si>
    <t xml:space="preserve">Денежные взыскания (штрафы) за нарушение законодательства о налогах и сборах, предусмотренные статьями 116, 118, 119, пунктами 1и 2 статьи 120, статьями 125, 126, 128, 129, 129.1, 132, 133, 134, 135, 135.1 Налогового  кодекса Российской Федерации 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</si>
  <si>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000 1 16 30000 01 0000 140</t>
  </si>
  <si>
    <t>188 1 16 30030 01 0000 140</t>
  </si>
  <si>
    <t>Прочие поступления от денежных взысканий (штрафов) и иных сумм в возмещение ущерба, зачисляемые в бюджет муниципальных районов</t>
  </si>
  <si>
    <t>000 2 00 00000 00 0000 000</t>
  </si>
  <si>
    <t>000 2 02 00000 00 0000 000</t>
  </si>
  <si>
    <t>Субвенция бюджетам субъектов Российской Федерации и муниципальных образований</t>
  </si>
  <si>
    <t>за счет средств федерального бюджета на ежемесячное денежное вознаграждение за классное руководство в соответствии с постановлением администрации Волгоградской области от 14 марта  2011 г. № 110-п "Об утверждении Правил осуществления  расходов областного бюджета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Волгоградской области и на предоставление субвенций бюджетам городских округов и муниципальных районов Волгоградской области на выплату денежного вознаграждения за выполнение функций классного руководителя педагогическим работникам  муниципальных образовательных учреждений  Волгоградской области, источником финансового обеспечения которых являются субсидии из федерального бюджета"</t>
  </si>
  <si>
    <t>902 2 02 03021 05 0000 151</t>
  </si>
  <si>
    <t>902 2 02 03003 05 0000 151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</si>
  <si>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учреждениях , в соответствии с Законом Волгоградской области от 10 ноября 2005 г. № 1111-ОД «Об организации питания обучающихся (I-II  классы) в общеобразовательных учреждениях Волгоградской области»</t>
  </si>
  <si>
    <t>Субвенции на реализацию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поддержки",  в том числе:</t>
  </si>
  <si>
    <t>Субвенция на предоставление субсидий гражданам на оплату жилья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услуг»</t>
  </si>
  <si>
    <t>Субвенции бюджетам муниципальных образований на предоставление мер социальной поддержки по оплате жилья и коммунальных услуг специалистам учреждений культуры(библиотек,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</si>
  <si>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</si>
  <si>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Субвенции бюджетам муниципальных образований на предоставление мер социальной поддержки по оплате жилья и коммунальных услуг работникам библиотек и медицинским работникам  образовательных 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</si>
  <si>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на реализацию Закона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образования"</t>
  </si>
  <si>
    <t>Субвенции на реализацию Закона Волгоградской области от 21 ноября 2008 г.   № 1772-ОД   "О наделении органов местного самоуправления муниципальных районов и городских округов Волгоградской области государственными полномочиями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</si>
  <si>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Субвенции на реализацию Закона Волгоградской области от 15 ноября 2007 г. №1557-ОД "О наделении органов местного самоуправления отдельными государственными полномочиями Волгоградской области по организации и осуществлению деятельности по опеке и попечительству"</t>
  </si>
  <si>
    <t>Субсидии бюджетам субъектов Российской Федерации и муниципальных образований ( межбюджетные субсидии)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</si>
  <si>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</si>
  <si>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</si>
  <si>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902 2 02 04012 05 0000 151</t>
  </si>
  <si>
    <t>902 2 02 04025 05 0000 151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</si>
  <si>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</si>
  <si>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</si>
  <si>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048 1 12 01030 01 0000 120</t>
  </si>
  <si>
    <t>048 1 12 01050 01 0000 120</t>
  </si>
  <si>
    <t>Плата за выбросы загрязняющих веществ в водные объекты</t>
  </si>
  <si>
    <t>Плата за иные виды негативного воздействия на окружающую среду</t>
  </si>
  <si>
    <t>Денежные взыскания (штрафы)  за  правонарушения в области дорожного движения</t>
  </si>
  <si>
    <t>Прочие денежные взыскания (штрафы)  за  правонарушения в области дорожного движения</t>
  </si>
  <si>
    <t>Возврат остатков субсидий , субвенций и иных межбюджетных трансфертов, имеющих целевое назначение, прошлых лет</t>
  </si>
  <si>
    <t>Возврат остатков субсидий , субвенций и иных межбюджетных трансфертов, имеющих целевое назначение, прошлых лет из бюджетов муниципальных районов</t>
  </si>
  <si>
    <t>902 1 19 05000 05 0000 151</t>
  </si>
  <si>
    <t>000 1 19 05000 05 0000 151</t>
  </si>
  <si>
    <t>000 1 14 02053 10 0000 410</t>
  </si>
  <si>
    <t>000 1 13 02995 10 0000 130</t>
  </si>
  <si>
    <t>000 1 13 01995 10 0000 130</t>
  </si>
  <si>
    <t>000 1 19 05000 10 0000 151</t>
  </si>
  <si>
    <t>000 1 19 05000 00 0000 151</t>
  </si>
  <si>
    <t>000 2 02 04999 10 0000 151</t>
  </si>
  <si>
    <t>000 2 02 04999  00 0000 151</t>
  </si>
  <si>
    <t>000 2 02 04012 10 0000 151</t>
  </si>
  <si>
    <t>Государственная пошлин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</si>
  <si>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Российской Федерации на совершение нотариальных действий</t>
  </si>
  <si>
    <t xml:space="preserve">Доходы от сдачи в аренду имущества, находящегося 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 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</si>
  <si>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 учреждений (за исключением имущества муниципальных бюджетных и  автономных учреждений) </t>
  </si>
  <si>
    <t>902 1 11 05035 10 0000 120</t>
  </si>
  <si>
    <t>000 1 11 09000 00 0000 120</t>
  </si>
  <si>
    <t>Прочие доходы 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госудасртвенных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</si>
  <si>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</si>
  <si>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оказания платных услуг получателями средств бюджетов поселений</t>
  </si>
  <si>
    <t>Прочие доходы от  компенсации затрат бюджетов поселений</t>
  </si>
  <si>
    <t>Доходы от реализации 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</si>
  <si>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000 1 17 01050 10 0000 180</t>
  </si>
  <si>
    <t xml:space="preserve">Прочие неналоговые доходы </t>
  </si>
  <si>
    <t>000 1 17 05000 00 0000 180</t>
  </si>
  <si>
    <t>000 1 17 05050 10 0000 180</t>
  </si>
  <si>
    <t>Прочие неналоговые доходы , зачисляемые в бюджеты поселений</t>
  </si>
  <si>
    <t>Субсидии бюджетам  поселений на бюджетные инвестиции в объекты капитального строительства  собственности муниципальных образований</t>
  </si>
  <si>
    <t>Прочие субсидии бюджетам муниципальных районов, в том числе:</t>
  </si>
  <si>
    <t>Прочие субсидии  бюджетам посеелний, в том числе:</t>
  </si>
  <si>
    <t>000 2 02 02999  10 0000 151</t>
  </si>
  <si>
    <t>Прочие безвозмездные поступления в бюджеты муниципальных районов</t>
  </si>
  <si>
    <t>Прочие безвозмездные поступления в бюджеты поселений</t>
  </si>
  <si>
    <t>Возврат остатков субсидий 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</si>
  <si>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                                                                                                  Субсидия на обеспечение сбалансированности местных бюджетов городских и сельских поселений</t>
  </si>
  <si>
    <t xml:space="preserve">Прочие доходы от оказания платных услуг </t>
  </si>
  <si>
    <t>000 1 13 01990 00 0000 130</t>
  </si>
  <si>
    <t>Прочие доходы от компенсации затрат государства</t>
  </si>
  <si>
    <t>000 1 13 02990 00 0000 130</t>
  </si>
  <si>
    <t>Дотации бюджетам субъектов Российской Федерации и муниципальных образований</t>
  </si>
  <si>
    <t>000  2 02 01000 00 0000 151</t>
  </si>
  <si>
    <t>000 2 02 04025 00 0000 151</t>
  </si>
  <si>
    <t>Большебабинское сельское поселение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</si>
  <si>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Павловский</t>
    </r>
  </si>
  <si>
    <t>Самолшинское сельское поселение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</si>
  <si>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Пимкинский</t>
    </r>
  </si>
  <si>
    <t>Стежинское сельское поселение</t>
  </si>
  <si>
    <t xml:space="preserve"> 902 2 02 02077 05 0000 151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</si>
  <si>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Поляновский</t>
    </r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</si>
  <si>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</si>
  <si>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</si>
  <si>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</si>
  <si>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902 2 02 02145 05 0000 151</t>
  </si>
  <si>
    <t>Субсидия на государственную поддержку за реализованную продукцию животноводства ЛПХ с.но Пост. АВО от 13.02.2012 г. № 105-п</t>
  </si>
  <si>
    <t>Платежи за добычц обераспространенных полезных ископаемых</t>
  </si>
  <si>
    <t>Платежи за добычц обераспространенных полезных ископаемых, мобилизуемые на территориях муниципальных районов</t>
  </si>
  <si>
    <t>182 1 09 03021 05 0000 110</t>
  </si>
  <si>
    <t>000 1 09 03021 000 0000 110</t>
  </si>
  <si>
    <t>081 1 16 25060 01 0000 140</t>
  </si>
  <si>
    <t>Субсидии бюджетам на строительство , модернизацию, ремонт и содержание автомобильных дорог общего пользования, в том числе дорог в поселениях (за исключением автомобильных дорого федерального значения)</t>
  </si>
  <si>
    <t>000  2 02 02041 00 0000 151</t>
  </si>
  <si>
    <t>Субсидии бюджетам поселений на строительство , модернизацию, ремонт и содержание автомобильных дорог общего пользования, в том числе дорог в поселениях (за исключением автомобильных дорого федерального значения)</t>
  </si>
  <si>
    <t>000  2 02 02041 10 0000 151</t>
  </si>
  <si>
    <t>051                                                                  902 2 02 03021 05 0000 151</t>
  </si>
  <si>
    <t>Внутрипоселковый газопровод в х. Шарашенский, Алексеевский район, проектирование</t>
  </si>
  <si>
    <t>Внутрипоселковый газопровод в х. Захаровский, Алексеевский район, проектирование</t>
  </si>
  <si>
    <t>Внутрипоселковый газопровод в х. Решетовский, Алексеевский район, проектирование</t>
  </si>
  <si>
    <t>954 2 02 02077 10 0000 151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</si>
  <si>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 </t>
  </si>
  <si>
    <t>000 1 16 21050 10 0000 140</t>
  </si>
  <si>
    <t>Утверждено бюджетом на 2013 год</t>
  </si>
  <si>
    <t>Субсидия на организацию отдыха детей в каникулярное время</t>
  </si>
  <si>
    <t>Шарашенское сельское поселение</t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</si>
  <si>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Решетовский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</si>
  <si>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Шарашенский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</si>
  <si>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Захаровский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</si>
  <si>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Гущинский</t>
    </r>
  </si>
  <si>
    <t>Субсидия на создание и содержание финансовых органов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</si>
  <si>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</si>
  <si>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больница:</t>
  </si>
  <si>
    <t>в том числе:                                                                                                                                     Реконструкция муниципального образовательного учреждения Большебабинская средняя общеобразовательная школа в  х. Большебабинский для открытия группы дошкольного образования  на 15 мест</t>
  </si>
  <si>
    <t>Доходы от реализации 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</si>
  <si>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</si>
  <si>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</si>
  <si>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</si>
  <si>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</si>
  <si>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802 1 16 51040 02 0000 140</t>
  </si>
  <si>
    <t>000 1 16 51000 02 0000 140</t>
  </si>
  <si>
    <t>%                 исполнения</t>
  </si>
  <si>
    <t>Утверждено бюджетом                                                                                                                                                на 2013 год</t>
  </si>
  <si>
    <t>Исполнение консолидированного бюджета</t>
  </si>
  <si>
    <t>Исполнение бюджетов сельских поселений</t>
  </si>
  <si>
    <t>Доходы бюджетов муниципальных районов от возврата организациями остатков субсидий прошлых лет</t>
  </si>
  <si>
    <t>000 2 18 05000 05 0000 180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</si>
</sst>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#,##0.000"/>
    <numFmt numFmtId="172" formatCode="#,##0.000_р_."/>
    <numFmt numFmtId="173" formatCode="0.0000"/>
    <numFmt numFmtId="174" formatCode="#,##0.0&quot;р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1.5"/>
      <name val="Arial Cyr"/>
      <family val="0"/>
    </font>
    <font>
      <sz val="9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9.5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wrapText="1"/>
    </xf>
    <xf numFmtId="164" fontId="23" fillId="24" borderId="1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wrapText="1"/>
    </xf>
    <xf numFmtId="164" fontId="29" fillId="24" borderId="10" xfId="0" applyNumberFormat="1" applyFont="1" applyFill="1" applyBorder="1" applyAlignment="1">
      <alignment horizontal="right"/>
    </xf>
    <xf numFmtId="164" fontId="22" fillId="24" borderId="10" xfId="0" applyNumberFormat="1" applyFont="1" applyFill="1" applyBorder="1" applyAlignment="1">
      <alignment/>
    </xf>
    <xf numFmtId="164" fontId="29" fillId="24" borderId="10" xfId="0" applyNumberFormat="1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4" fontId="29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164" fontId="29" fillId="24" borderId="1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3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30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24" borderId="10" xfId="0" applyFont="1" applyFill="1" applyBorder="1" applyAlignment="1">
      <alignment horizontal="justify" wrapText="1"/>
    </xf>
    <xf numFmtId="0" fontId="37" fillId="24" borderId="10" xfId="0" applyFont="1" applyFill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right"/>
    </xf>
    <xf numFmtId="164" fontId="29" fillId="24" borderId="10" xfId="0" applyNumberFormat="1" applyFont="1" applyFill="1" applyBorder="1" applyAlignment="1">
      <alignment horizontal="right"/>
    </xf>
    <xf numFmtId="164" fontId="29" fillId="0" borderId="10" xfId="0" applyNumberFormat="1" applyFont="1" applyBorder="1" applyAlignment="1">
      <alignment horizontal="right"/>
    </xf>
    <xf numFmtId="164" fontId="23" fillId="24" borderId="10" xfId="0" applyNumberFormat="1" applyFont="1" applyFill="1" applyBorder="1" applyAlignment="1">
      <alignment horizontal="right" wrapText="1"/>
    </xf>
    <xf numFmtId="164" fontId="29" fillId="24" borderId="10" xfId="0" applyNumberFormat="1" applyFont="1" applyFill="1" applyBorder="1" applyAlignment="1">
      <alignment horizontal="right" wrapText="1"/>
    </xf>
    <xf numFmtId="164" fontId="29" fillId="0" borderId="10" xfId="0" applyNumberFormat="1" applyFont="1" applyBorder="1" applyAlignment="1">
      <alignment horizontal="right" wrapText="1"/>
    </xf>
    <xf numFmtId="164" fontId="23" fillId="0" borderId="10" xfId="0" applyNumberFormat="1" applyFont="1" applyBorder="1" applyAlignment="1">
      <alignment horizontal="right" wrapText="1"/>
    </xf>
    <xf numFmtId="164" fontId="29" fillId="24" borderId="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left" wrapText="1" indent="4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31" fillId="0" borderId="10" xfId="0" applyFont="1" applyBorder="1" applyAlignment="1">
      <alignment wrapText="1"/>
    </xf>
    <xf numFmtId="0" fontId="29" fillId="24" borderId="10" xfId="0" applyFont="1" applyFill="1" applyBorder="1" applyAlignment="1">
      <alignment horizontal="right" wrapText="1"/>
    </xf>
    <xf numFmtId="0" fontId="31" fillId="24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left" wrapText="1"/>
    </xf>
    <xf numFmtId="164" fontId="23" fillId="24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 horizontal="right"/>
    </xf>
    <xf numFmtId="164" fontId="29" fillId="0" borderId="1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9" fillId="24" borderId="10" xfId="0" applyFont="1" applyFill="1" applyBorder="1" applyAlignment="1">
      <alignment horizontal="center" wrapText="1"/>
    </xf>
    <xf numFmtId="2" fontId="29" fillId="24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left" wrapText="1"/>
    </xf>
    <xf numFmtId="0" fontId="40" fillId="24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40" fillId="24" borderId="0" xfId="0" applyFont="1" applyFill="1" applyAlignment="1">
      <alignment horizontal="right"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view="pageBreakPreview" zoomScaleSheetLayoutView="100" workbookViewId="0" topLeftCell="B173">
      <selection activeCell="B5" sqref="B5:E5"/>
    </sheetView>
  </sheetViews>
  <sheetFormatPr defaultColWidth="9.00390625" defaultRowHeight="12.75"/>
  <cols>
    <col min="1" max="1" width="39.375" style="0" customWidth="1"/>
    <col min="2" max="2" width="24.00390625" style="0" customWidth="1"/>
    <col min="3" max="3" width="12.75390625" style="0" customWidth="1"/>
    <col min="4" max="4" width="12.25390625" style="0" customWidth="1"/>
    <col min="5" max="5" width="11.25390625" style="0" customWidth="1"/>
    <col min="6" max="6" width="0.12890625" style="0" hidden="1" customWidth="1"/>
  </cols>
  <sheetData>
    <row r="1" spans="1:5" ht="15.75">
      <c r="A1" s="9"/>
      <c r="B1" s="65" t="s">
        <v>74</v>
      </c>
      <c r="C1" s="65"/>
      <c r="D1" s="65"/>
      <c r="E1" s="65"/>
    </row>
    <row r="2" spans="1:5" ht="15.75">
      <c r="A2" s="9"/>
      <c r="B2" s="65" t="s">
        <v>71</v>
      </c>
      <c r="C2" s="65"/>
      <c r="D2" s="65"/>
      <c r="E2" s="65"/>
    </row>
    <row r="3" spans="1:5" ht="12" customHeight="1">
      <c r="A3" s="9"/>
      <c r="B3" s="65" t="s">
        <v>72</v>
      </c>
      <c r="C3" s="65"/>
      <c r="D3" s="65"/>
      <c r="E3" s="65"/>
    </row>
    <row r="4" spans="1:5" ht="15" customHeight="1">
      <c r="A4" s="9"/>
      <c r="B4" s="65" t="s">
        <v>73</v>
      </c>
      <c r="C4" s="65"/>
      <c r="D4" s="65"/>
      <c r="E4" s="65"/>
    </row>
    <row r="5" spans="1:5" ht="18" customHeight="1">
      <c r="A5" s="9"/>
      <c r="B5" s="65"/>
      <c r="C5" s="65"/>
      <c r="D5" s="65"/>
      <c r="E5" s="65"/>
    </row>
    <row r="6" spans="1:5" ht="15.75">
      <c r="A6" s="67" t="s">
        <v>53</v>
      </c>
      <c r="B6" s="67"/>
      <c r="C6" s="67"/>
      <c r="D6" s="67"/>
      <c r="E6" s="67"/>
    </row>
    <row r="7" spans="1:5" ht="12.75">
      <c r="A7" s="66"/>
      <c r="B7" s="66"/>
      <c r="C7" s="66"/>
      <c r="D7" s="64" t="s">
        <v>111</v>
      </c>
      <c r="E7" s="64"/>
    </row>
    <row r="8" spans="1:5" ht="38.25">
      <c r="A8" s="33" t="s">
        <v>112</v>
      </c>
      <c r="B8" s="42" t="s">
        <v>113</v>
      </c>
      <c r="C8" s="24" t="s">
        <v>400</v>
      </c>
      <c r="D8" s="24" t="s">
        <v>54</v>
      </c>
      <c r="E8" s="24" t="s">
        <v>418</v>
      </c>
    </row>
    <row r="9" spans="1:5" ht="12.75">
      <c r="A9" s="15">
        <v>1</v>
      </c>
      <c r="B9" s="16">
        <v>2</v>
      </c>
      <c r="C9" s="17">
        <v>3</v>
      </c>
      <c r="D9" s="2">
        <v>4</v>
      </c>
      <c r="E9" s="2">
        <v>5</v>
      </c>
    </row>
    <row r="10" spans="1:6" ht="15.75">
      <c r="A10" s="18" t="s">
        <v>114</v>
      </c>
      <c r="B10" s="50" t="s">
        <v>267</v>
      </c>
      <c r="C10" s="25">
        <f>C11+C40</f>
        <v>118978.1</v>
      </c>
      <c r="D10" s="25">
        <f>D11+D40</f>
        <v>119079.6</v>
      </c>
      <c r="E10" s="25">
        <f>D10/C10*100</f>
        <v>100.08530981752104</v>
      </c>
      <c r="F10" s="37"/>
    </row>
    <row r="11" spans="1:6" ht="15.75">
      <c r="A11" s="18" t="s">
        <v>115</v>
      </c>
      <c r="B11" s="51"/>
      <c r="C11" s="25">
        <f>C12+C18+C25+C28</f>
        <v>92260.1</v>
      </c>
      <c r="D11" s="25">
        <f>D12+D18+D25+D28</f>
        <v>92361.3</v>
      </c>
      <c r="E11" s="25">
        <f aca="true" t="shared" si="0" ref="E11:E27">D11/C11*100</f>
        <v>100.10968988761122</v>
      </c>
      <c r="F11" s="37"/>
    </row>
    <row r="12" spans="1:6" ht="15.75">
      <c r="A12" s="18" t="s">
        <v>116</v>
      </c>
      <c r="B12" s="50" t="s">
        <v>117</v>
      </c>
      <c r="C12" s="25">
        <f>C13</f>
        <v>86522</v>
      </c>
      <c r="D12" s="4">
        <f>SUM(D13)</f>
        <v>86622.90000000001</v>
      </c>
      <c r="E12" s="25">
        <f t="shared" si="0"/>
        <v>100.116617738841</v>
      </c>
      <c r="F12" s="37"/>
    </row>
    <row r="13" spans="1:6" ht="15.75">
      <c r="A13" s="18" t="s">
        <v>118</v>
      </c>
      <c r="B13" s="50" t="s">
        <v>119</v>
      </c>
      <c r="C13" s="4">
        <f>C14+C15+C16+C17</f>
        <v>86522</v>
      </c>
      <c r="D13" s="4">
        <f>D14+D15+D16+D17</f>
        <v>86622.90000000001</v>
      </c>
      <c r="E13" s="25">
        <f t="shared" si="0"/>
        <v>100.116617738841</v>
      </c>
      <c r="F13" s="37"/>
    </row>
    <row r="14" spans="1:6" ht="72.75">
      <c r="A14" s="20" t="s">
        <v>268</v>
      </c>
      <c r="B14" s="49" t="s">
        <v>120</v>
      </c>
      <c r="C14" s="26">
        <v>85246</v>
      </c>
      <c r="D14" s="6">
        <v>85345.7</v>
      </c>
      <c r="E14" s="26">
        <f t="shared" si="0"/>
        <v>100.11695563428195</v>
      </c>
      <c r="F14" s="37"/>
    </row>
    <row r="15" spans="1:6" ht="108.75">
      <c r="A15" s="20" t="s">
        <v>269</v>
      </c>
      <c r="B15" s="49" t="s">
        <v>270</v>
      </c>
      <c r="C15" s="26">
        <v>24</v>
      </c>
      <c r="D15" s="6">
        <v>24.6</v>
      </c>
      <c r="E15" s="26">
        <f t="shared" si="0"/>
        <v>102.50000000000001</v>
      </c>
      <c r="F15" s="37"/>
    </row>
    <row r="16" spans="1:6" ht="48.75">
      <c r="A16" s="20" t="s">
        <v>271</v>
      </c>
      <c r="B16" s="49" t="s">
        <v>121</v>
      </c>
      <c r="C16" s="26">
        <v>820</v>
      </c>
      <c r="D16" s="6">
        <v>820.6</v>
      </c>
      <c r="E16" s="26">
        <f t="shared" si="0"/>
        <v>100.07317073170732</v>
      </c>
      <c r="F16" s="37"/>
    </row>
    <row r="17" spans="1:6" ht="84.75">
      <c r="A17" s="20" t="s">
        <v>272</v>
      </c>
      <c r="B17" s="49" t="s">
        <v>122</v>
      </c>
      <c r="C17" s="26">
        <v>432</v>
      </c>
      <c r="D17" s="6">
        <v>432</v>
      </c>
      <c r="E17" s="26">
        <f t="shared" si="0"/>
        <v>100</v>
      </c>
      <c r="F17" s="37"/>
    </row>
    <row r="18" spans="1:6" ht="15.75">
      <c r="A18" s="18" t="s">
        <v>123</v>
      </c>
      <c r="B18" s="50" t="s">
        <v>124</v>
      </c>
      <c r="C18" s="25">
        <f>C19+C22</f>
        <v>4886</v>
      </c>
      <c r="D18" s="25">
        <f>D19+D22</f>
        <v>4886.2</v>
      </c>
      <c r="E18" s="25">
        <f>D18/C18*100</f>
        <v>100.00409332787557</v>
      </c>
      <c r="F18" s="37"/>
    </row>
    <row r="19" spans="1:6" ht="24.75">
      <c r="A19" s="19" t="s">
        <v>125</v>
      </c>
      <c r="B19" s="51" t="s">
        <v>273</v>
      </c>
      <c r="C19" s="26">
        <f>C20+C21</f>
        <v>4459.2</v>
      </c>
      <c r="D19" s="26">
        <f>D20+D21</f>
        <v>4459.2</v>
      </c>
      <c r="E19" s="26">
        <f t="shared" si="0"/>
        <v>100</v>
      </c>
      <c r="F19" s="38"/>
    </row>
    <row r="20" spans="1:6" ht="24.75">
      <c r="A20" s="19" t="s">
        <v>125</v>
      </c>
      <c r="B20" s="51" t="s">
        <v>243</v>
      </c>
      <c r="C20" s="26">
        <v>4459.2</v>
      </c>
      <c r="D20" s="6">
        <v>4484.5</v>
      </c>
      <c r="E20" s="26">
        <f t="shared" si="0"/>
        <v>100.5673663437388</v>
      </c>
      <c r="F20" s="38"/>
    </row>
    <row r="21" spans="1:6" ht="36.75">
      <c r="A21" s="19" t="s">
        <v>321</v>
      </c>
      <c r="B21" s="51" t="s">
        <v>245</v>
      </c>
      <c r="C21" s="26">
        <v>0</v>
      </c>
      <c r="D21" s="6">
        <v>-25.3</v>
      </c>
      <c r="E21" s="26">
        <v>0</v>
      </c>
      <c r="F21" s="37"/>
    </row>
    <row r="22" spans="1:6" ht="15.75">
      <c r="A22" s="19" t="s">
        <v>126</v>
      </c>
      <c r="B22" s="51" t="s">
        <v>274</v>
      </c>
      <c r="C22" s="26">
        <f>C23+C24</f>
        <v>426.8</v>
      </c>
      <c r="D22" s="26">
        <f>D23+D24</f>
        <v>427</v>
      </c>
      <c r="E22" s="26">
        <f t="shared" si="0"/>
        <v>100.0468603561387</v>
      </c>
      <c r="F22" s="37"/>
    </row>
    <row r="23" spans="1:6" ht="15.75">
      <c r="A23" s="19" t="s">
        <v>126</v>
      </c>
      <c r="B23" s="49" t="s">
        <v>244</v>
      </c>
      <c r="C23" s="26">
        <v>426.7</v>
      </c>
      <c r="D23" s="6">
        <v>431.3</v>
      </c>
      <c r="E23" s="26">
        <f t="shared" si="0"/>
        <v>101.07804077806422</v>
      </c>
      <c r="F23" s="37"/>
    </row>
    <row r="24" spans="1:6" ht="24.75">
      <c r="A24" s="19" t="s">
        <v>322</v>
      </c>
      <c r="B24" s="49" t="s">
        <v>246</v>
      </c>
      <c r="C24" s="26">
        <v>0.1</v>
      </c>
      <c r="D24" s="6">
        <v>-4.3</v>
      </c>
      <c r="E24" s="26">
        <f t="shared" si="0"/>
        <v>-4299.999999999999</v>
      </c>
      <c r="F24" s="37"/>
    </row>
    <row r="25" spans="1:6" ht="15.75">
      <c r="A25" s="18" t="s">
        <v>127</v>
      </c>
      <c r="B25" s="50" t="s">
        <v>128</v>
      </c>
      <c r="C25" s="25">
        <f>C26</f>
        <v>852</v>
      </c>
      <c r="D25" s="25">
        <f>D26</f>
        <v>852</v>
      </c>
      <c r="E25" s="25">
        <f>D25/C25*100</f>
        <v>100</v>
      </c>
      <c r="F25" s="37"/>
    </row>
    <row r="26" spans="1:6" ht="36.75">
      <c r="A26" s="19" t="s">
        <v>129</v>
      </c>
      <c r="B26" s="51" t="s">
        <v>130</v>
      </c>
      <c r="C26" s="26">
        <f>C27</f>
        <v>852</v>
      </c>
      <c r="D26" s="26">
        <f>D27</f>
        <v>852</v>
      </c>
      <c r="E26" s="26">
        <f t="shared" si="0"/>
        <v>100</v>
      </c>
      <c r="F26" s="37"/>
    </row>
    <row r="27" spans="1:6" ht="48.75">
      <c r="A27" s="19" t="s">
        <v>131</v>
      </c>
      <c r="B27" s="51" t="s">
        <v>132</v>
      </c>
      <c r="C27" s="26">
        <v>852</v>
      </c>
      <c r="D27" s="6">
        <v>852</v>
      </c>
      <c r="E27" s="26">
        <f t="shared" si="0"/>
        <v>100</v>
      </c>
      <c r="F27" s="37"/>
    </row>
    <row r="28" spans="1:6" ht="36.75">
      <c r="A28" s="18" t="s">
        <v>133</v>
      </c>
      <c r="B28" s="50" t="s">
        <v>134</v>
      </c>
      <c r="C28" s="25">
        <f>C29+C33+C35+C37+C32</f>
        <v>0.1</v>
      </c>
      <c r="D28" s="25">
        <f>D29+D33+D35+D37+D32</f>
        <v>0.2</v>
      </c>
      <c r="E28" s="25">
        <f>D28/C28*100</f>
        <v>200</v>
      </c>
      <c r="F28" s="37"/>
    </row>
    <row r="29" spans="1:6" ht="24.75">
      <c r="A29" s="19" t="s">
        <v>135</v>
      </c>
      <c r="B29" s="51" t="s">
        <v>136</v>
      </c>
      <c r="C29" s="26">
        <f>C30</f>
        <v>0</v>
      </c>
      <c r="D29" s="26">
        <f>D30</f>
        <v>0.1</v>
      </c>
      <c r="E29" s="26">
        <v>0</v>
      </c>
      <c r="F29" s="37"/>
    </row>
    <row r="30" spans="1:6" ht="48.75">
      <c r="A30" s="19" t="s">
        <v>137</v>
      </c>
      <c r="B30" s="51" t="s">
        <v>138</v>
      </c>
      <c r="C30" s="26">
        <v>0</v>
      </c>
      <c r="D30" s="6">
        <v>0.1</v>
      </c>
      <c r="E30" s="26">
        <v>0</v>
      </c>
      <c r="F30" s="37"/>
    </row>
    <row r="31" spans="1:6" ht="24.75">
      <c r="A31" s="19" t="s">
        <v>384</v>
      </c>
      <c r="B31" s="51" t="s">
        <v>387</v>
      </c>
      <c r="C31" s="26">
        <f>C32</f>
        <v>0</v>
      </c>
      <c r="D31" s="26">
        <f>D32</f>
        <v>0</v>
      </c>
      <c r="E31" s="26">
        <v>0</v>
      </c>
      <c r="F31" s="37"/>
    </row>
    <row r="32" spans="1:6" ht="36.75">
      <c r="A32" s="19" t="s">
        <v>385</v>
      </c>
      <c r="B32" s="51" t="s">
        <v>386</v>
      </c>
      <c r="C32" s="26">
        <v>0</v>
      </c>
      <c r="D32" s="6">
        <v>0</v>
      </c>
      <c r="E32" s="26">
        <v>0</v>
      </c>
      <c r="F32" s="37"/>
    </row>
    <row r="33" spans="1:6" ht="15.75">
      <c r="A33" s="19" t="s">
        <v>139</v>
      </c>
      <c r="B33" s="51" t="s">
        <v>140</v>
      </c>
      <c r="C33" s="26">
        <f>C34</f>
        <v>0</v>
      </c>
      <c r="D33" s="26">
        <f>D34</f>
        <v>0</v>
      </c>
      <c r="E33" s="26">
        <v>0</v>
      </c>
      <c r="F33" s="37"/>
    </row>
    <row r="34" spans="1:6" ht="15.75">
      <c r="A34" s="19" t="s">
        <v>141</v>
      </c>
      <c r="B34" s="51" t="s">
        <v>142</v>
      </c>
      <c r="C34" s="26">
        <v>0</v>
      </c>
      <c r="D34" s="6">
        <v>0</v>
      </c>
      <c r="E34" s="26">
        <v>0</v>
      </c>
      <c r="F34" s="37"/>
    </row>
    <row r="35" spans="1:6" ht="24.75">
      <c r="A35" s="19" t="s">
        <v>143</v>
      </c>
      <c r="B35" s="51" t="s">
        <v>144</v>
      </c>
      <c r="C35" s="26">
        <f>C36</f>
        <v>0.1</v>
      </c>
      <c r="D35" s="26">
        <f>D36</f>
        <v>0.1</v>
      </c>
      <c r="E35" s="26">
        <f>D35/C35*100</f>
        <v>100</v>
      </c>
      <c r="F35" s="37"/>
    </row>
    <row r="36" spans="1:6" ht="15.75">
      <c r="A36" s="19" t="s">
        <v>145</v>
      </c>
      <c r="B36" s="51" t="s">
        <v>146</v>
      </c>
      <c r="C36" s="26">
        <v>0.1</v>
      </c>
      <c r="D36" s="6">
        <v>0.1</v>
      </c>
      <c r="E36" s="26">
        <f>D36/C36*100</f>
        <v>100</v>
      </c>
      <c r="F36" s="37"/>
    </row>
    <row r="37" spans="1:6" ht="24.75">
      <c r="A37" s="19" t="s">
        <v>147</v>
      </c>
      <c r="B37" s="51" t="s">
        <v>148</v>
      </c>
      <c r="C37" s="26">
        <f>C38+C39</f>
        <v>0</v>
      </c>
      <c r="D37" s="26">
        <v>0</v>
      </c>
      <c r="E37" s="26">
        <v>0</v>
      </c>
      <c r="F37" s="37"/>
    </row>
    <row r="38" spans="1:6" ht="60.75">
      <c r="A38" s="19" t="s">
        <v>275</v>
      </c>
      <c r="B38" s="51" t="s">
        <v>276</v>
      </c>
      <c r="C38" s="26">
        <v>0</v>
      </c>
      <c r="D38" s="6">
        <v>0</v>
      </c>
      <c r="E38" s="26">
        <v>0</v>
      </c>
      <c r="F38" s="37"/>
    </row>
    <row r="39" spans="1:6" ht="24.75">
      <c r="A39" s="19" t="s">
        <v>149</v>
      </c>
      <c r="B39" s="51" t="s">
        <v>277</v>
      </c>
      <c r="C39" s="26">
        <v>0</v>
      </c>
      <c r="D39" s="6">
        <v>0</v>
      </c>
      <c r="E39" s="26">
        <v>0</v>
      </c>
      <c r="F39" s="37"/>
    </row>
    <row r="40" spans="1:6" ht="15.75">
      <c r="A40" s="18" t="s">
        <v>150</v>
      </c>
      <c r="B40" s="51"/>
      <c r="C40" s="25">
        <f>C41+C54+C61+C64+C72+C96</f>
        <v>26718</v>
      </c>
      <c r="D40" s="47">
        <f>D41+D54+D61+D64+D72+D96</f>
        <v>26718.299999999996</v>
      </c>
      <c r="E40" s="25">
        <f>D40/C40*100</f>
        <v>100.00112283853579</v>
      </c>
      <c r="F40" s="37"/>
    </row>
    <row r="41" spans="1:6" ht="36.75">
      <c r="A41" s="18" t="s">
        <v>151</v>
      </c>
      <c r="B41" s="50" t="s">
        <v>152</v>
      </c>
      <c r="C41" s="25">
        <f>C42+C44+C51</f>
        <v>6197.5</v>
      </c>
      <c r="D41" s="47">
        <f>D42+D44+D51</f>
        <v>6197.599999999999</v>
      </c>
      <c r="E41" s="25">
        <f>D41/C41*100</f>
        <v>100.00161355385235</v>
      </c>
      <c r="F41" s="37"/>
    </row>
    <row r="42" spans="1:6" ht="72.75">
      <c r="A42" s="19" t="s">
        <v>153</v>
      </c>
      <c r="B42" s="51" t="s">
        <v>154</v>
      </c>
      <c r="C42" s="26">
        <f>C43</f>
        <v>0.3</v>
      </c>
      <c r="D42" s="48">
        <f>D43</f>
        <v>0.4</v>
      </c>
      <c r="E42" s="26">
        <f aca="true" t="shared" si="1" ref="E42:E50">D42/C42*100</f>
        <v>133.33333333333334</v>
      </c>
      <c r="F42" s="37"/>
    </row>
    <row r="43" spans="1:6" ht="48.75">
      <c r="A43" s="19" t="s">
        <v>155</v>
      </c>
      <c r="B43" s="51" t="s">
        <v>156</v>
      </c>
      <c r="C43" s="26">
        <v>0.3</v>
      </c>
      <c r="D43" s="48">
        <v>0.4</v>
      </c>
      <c r="E43" s="26">
        <f t="shared" si="1"/>
        <v>133.33333333333334</v>
      </c>
      <c r="F43" s="37"/>
    </row>
    <row r="44" spans="1:6" ht="75" customHeight="1">
      <c r="A44" s="19" t="s">
        <v>247</v>
      </c>
      <c r="B44" s="51" t="s">
        <v>157</v>
      </c>
      <c r="C44" s="26">
        <f>C45+C47+C49</f>
        <v>6197.2</v>
      </c>
      <c r="D44" s="48">
        <f>D45+D47+D49</f>
        <v>6197.2</v>
      </c>
      <c r="E44" s="26">
        <f t="shared" si="1"/>
        <v>100</v>
      </c>
      <c r="F44" s="37"/>
    </row>
    <row r="45" spans="1:6" ht="60.75">
      <c r="A45" s="19" t="s">
        <v>158</v>
      </c>
      <c r="B45" s="49" t="s">
        <v>159</v>
      </c>
      <c r="C45" s="26">
        <f>C46</f>
        <v>3704.8</v>
      </c>
      <c r="D45" s="48">
        <f>D46</f>
        <v>3704.8</v>
      </c>
      <c r="E45" s="26">
        <f t="shared" si="1"/>
        <v>100</v>
      </c>
      <c r="F45" s="37"/>
    </row>
    <row r="46" spans="1:6" ht="72.75">
      <c r="A46" s="19" t="s">
        <v>248</v>
      </c>
      <c r="B46" s="49" t="s">
        <v>278</v>
      </c>
      <c r="C46" s="26">
        <v>3704.8</v>
      </c>
      <c r="D46" s="48">
        <v>3704.8</v>
      </c>
      <c r="E46" s="26">
        <f t="shared" si="1"/>
        <v>100</v>
      </c>
      <c r="F46" s="37"/>
    </row>
    <row r="47" spans="1:6" ht="72.75" customHeight="1">
      <c r="A47" s="19" t="s">
        <v>76</v>
      </c>
      <c r="B47" s="51" t="s">
        <v>160</v>
      </c>
      <c r="C47" s="26">
        <f>C48</f>
        <v>1816.6</v>
      </c>
      <c r="D47" s="48">
        <f>D48</f>
        <v>1816.6</v>
      </c>
      <c r="E47" s="26">
        <f t="shared" si="1"/>
        <v>100</v>
      </c>
      <c r="F47" s="37"/>
    </row>
    <row r="48" spans="1:6" ht="72.75">
      <c r="A48" s="19" t="s">
        <v>279</v>
      </c>
      <c r="B48" s="51" t="s">
        <v>161</v>
      </c>
      <c r="C48" s="26">
        <v>1816.6</v>
      </c>
      <c r="D48" s="48">
        <v>1816.6</v>
      </c>
      <c r="E48" s="26">
        <f t="shared" si="1"/>
        <v>100</v>
      </c>
      <c r="F48" s="37"/>
    </row>
    <row r="49" spans="1:6" ht="78" customHeight="1">
      <c r="A49" s="20" t="s">
        <v>88</v>
      </c>
      <c r="B49" s="51" t="s">
        <v>162</v>
      </c>
      <c r="C49" s="26">
        <f>C50</f>
        <v>675.8</v>
      </c>
      <c r="D49" s="48">
        <f>D50</f>
        <v>675.8</v>
      </c>
      <c r="E49" s="26">
        <f t="shared" si="1"/>
        <v>100</v>
      </c>
      <c r="F49" s="37"/>
    </row>
    <row r="50" spans="1:6" ht="72.75">
      <c r="A50" s="19" t="s">
        <v>344</v>
      </c>
      <c r="B50" s="51" t="s">
        <v>163</v>
      </c>
      <c r="C50" s="26">
        <v>675.8</v>
      </c>
      <c r="D50" s="6">
        <v>675.8</v>
      </c>
      <c r="E50" s="26">
        <f t="shared" si="1"/>
        <v>100</v>
      </c>
      <c r="F50" s="37"/>
    </row>
    <row r="51" spans="1:6" ht="24.75">
      <c r="A51" s="19" t="s">
        <v>164</v>
      </c>
      <c r="B51" s="51" t="s">
        <v>165</v>
      </c>
      <c r="C51" s="26">
        <f>C52</f>
        <v>0</v>
      </c>
      <c r="D51" s="26">
        <f>D52</f>
        <v>0</v>
      </c>
      <c r="E51" s="26">
        <v>0</v>
      </c>
      <c r="F51" s="37"/>
    </row>
    <row r="52" spans="1:6" ht="48.75">
      <c r="A52" s="19" t="s">
        <v>166</v>
      </c>
      <c r="B52" s="51" t="s">
        <v>167</v>
      </c>
      <c r="C52" s="26">
        <f>C53</f>
        <v>0</v>
      </c>
      <c r="D52" s="26">
        <f>D53</f>
        <v>0</v>
      </c>
      <c r="E52" s="26">
        <v>0</v>
      </c>
      <c r="F52" s="37"/>
    </row>
    <row r="53" spans="1:6" ht="48.75">
      <c r="A53" s="19" t="s">
        <v>168</v>
      </c>
      <c r="B53" s="51" t="s">
        <v>169</v>
      </c>
      <c r="C53" s="26">
        <v>0</v>
      </c>
      <c r="D53" s="6">
        <v>0</v>
      </c>
      <c r="E53" s="26">
        <v>0</v>
      </c>
      <c r="F53" s="37"/>
    </row>
    <row r="54" spans="1:6" ht="24.75">
      <c r="A54" s="18" t="s">
        <v>170</v>
      </c>
      <c r="B54" s="50" t="s">
        <v>171</v>
      </c>
      <c r="C54" s="25">
        <f>C55</f>
        <v>807.4</v>
      </c>
      <c r="D54" s="25">
        <f>D55</f>
        <v>807.4</v>
      </c>
      <c r="E54" s="25">
        <f>D54/C54*100</f>
        <v>100</v>
      </c>
      <c r="F54" s="37"/>
    </row>
    <row r="55" spans="1:6" ht="24.75">
      <c r="A55" s="19" t="s">
        <v>172</v>
      </c>
      <c r="B55" s="51" t="s">
        <v>281</v>
      </c>
      <c r="C55" s="26">
        <f>C56+C57+C58+C59+C60</f>
        <v>807.4</v>
      </c>
      <c r="D55" s="26">
        <f>D56+D57+D58+D59+D60</f>
        <v>807.4</v>
      </c>
      <c r="E55" s="26">
        <f aca="true" t="shared" si="2" ref="E55:E62">D55/C55*100</f>
        <v>100</v>
      </c>
      <c r="F55" s="37"/>
    </row>
    <row r="56" spans="1:6" ht="24.75">
      <c r="A56" s="19" t="s">
        <v>282</v>
      </c>
      <c r="B56" s="51" t="s">
        <v>283</v>
      </c>
      <c r="C56" s="26">
        <v>219.9</v>
      </c>
      <c r="D56" s="6">
        <v>219.9</v>
      </c>
      <c r="E56" s="26">
        <f t="shared" si="2"/>
        <v>100</v>
      </c>
      <c r="F56" s="37"/>
    </row>
    <row r="57" spans="1:6" ht="24.75">
      <c r="A57" s="19" t="s">
        <v>284</v>
      </c>
      <c r="B57" s="51" t="s">
        <v>285</v>
      </c>
      <c r="C57" s="26">
        <v>93.5</v>
      </c>
      <c r="D57" s="6">
        <v>93.5</v>
      </c>
      <c r="E57" s="26">
        <f t="shared" si="2"/>
        <v>100</v>
      </c>
      <c r="F57" s="37"/>
    </row>
    <row r="58" spans="1:6" ht="24.75">
      <c r="A58" s="19" t="s">
        <v>325</v>
      </c>
      <c r="B58" s="51" t="s">
        <v>323</v>
      </c>
      <c r="C58" s="26">
        <v>144.3</v>
      </c>
      <c r="D58" s="6">
        <v>144.3</v>
      </c>
      <c r="E58" s="26">
        <f t="shared" si="2"/>
        <v>100</v>
      </c>
      <c r="F58" s="37"/>
    </row>
    <row r="59" spans="1:6" ht="24.75">
      <c r="A59" s="19" t="s">
        <v>286</v>
      </c>
      <c r="B59" s="51" t="s">
        <v>287</v>
      </c>
      <c r="C59" s="26">
        <v>349.7</v>
      </c>
      <c r="D59" s="6">
        <v>349.7</v>
      </c>
      <c r="E59" s="26">
        <f t="shared" si="2"/>
        <v>100</v>
      </c>
      <c r="F59" s="37"/>
    </row>
    <row r="60" spans="1:6" ht="24.75">
      <c r="A60" s="19" t="s">
        <v>326</v>
      </c>
      <c r="B60" s="51" t="s">
        <v>324</v>
      </c>
      <c r="C60" s="26">
        <v>0</v>
      </c>
      <c r="D60" s="6">
        <v>0</v>
      </c>
      <c r="E60" s="26">
        <v>0</v>
      </c>
      <c r="F60" s="37"/>
    </row>
    <row r="61" spans="1:6" ht="24.75">
      <c r="A61" s="18" t="s">
        <v>288</v>
      </c>
      <c r="B61" s="50" t="s">
        <v>173</v>
      </c>
      <c r="C61" s="25">
        <f>C62+C63</f>
        <v>1.6</v>
      </c>
      <c r="D61" s="25">
        <f>D62+D63</f>
        <v>1.7</v>
      </c>
      <c r="E61" s="25">
        <f>D61/C61*100</f>
        <v>106.25</v>
      </c>
      <c r="F61" s="37"/>
    </row>
    <row r="62" spans="1:6" ht="36.75">
      <c r="A62" s="20" t="s">
        <v>289</v>
      </c>
      <c r="B62" s="52" t="s">
        <v>290</v>
      </c>
      <c r="C62" s="27">
        <v>1.6</v>
      </c>
      <c r="D62" s="6">
        <v>1.7</v>
      </c>
      <c r="E62" s="26">
        <f t="shared" si="2"/>
        <v>106.25</v>
      </c>
      <c r="F62" s="37"/>
    </row>
    <row r="63" spans="1:6" ht="24.75">
      <c r="A63" s="20" t="s">
        <v>291</v>
      </c>
      <c r="B63" s="52" t="s">
        <v>292</v>
      </c>
      <c r="C63" s="27">
        <v>0</v>
      </c>
      <c r="D63" s="6">
        <v>0</v>
      </c>
      <c r="E63" s="26">
        <v>0</v>
      </c>
      <c r="F63" s="37"/>
    </row>
    <row r="64" spans="1:6" ht="24.75">
      <c r="A64" s="18" t="s">
        <v>174</v>
      </c>
      <c r="B64" s="50" t="s">
        <v>175</v>
      </c>
      <c r="C64" s="25">
        <f>C65+C67</f>
        <v>18785.5</v>
      </c>
      <c r="D64" s="25">
        <f>D65+D67</f>
        <v>18785.5</v>
      </c>
      <c r="E64" s="25">
        <f aca="true" t="shared" si="3" ref="E64:E75">D64/C64*100</f>
        <v>100</v>
      </c>
      <c r="F64" s="37"/>
    </row>
    <row r="65" spans="1:6" ht="72.75">
      <c r="A65" s="19" t="s">
        <v>262</v>
      </c>
      <c r="B65" s="51" t="s">
        <v>176</v>
      </c>
      <c r="C65" s="26">
        <f>C66</f>
        <v>13</v>
      </c>
      <c r="D65" s="26">
        <f>D66</f>
        <v>13</v>
      </c>
      <c r="E65" s="26">
        <f t="shared" si="3"/>
        <v>100</v>
      </c>
      <c r="F65" s="37"/>
    </row>
    <row r="66" spans="1:6" ht="96.75">
      <c r="A66" s="19" t="s">
        <v>293</v>
      </c>
      <c r="B66" s="51" t="s">
        <v>294</v>
      </c>
      <c r="C66" s="26">
        <v>13</v>
      </c>
      <c r="D66" s="6">
        <v>13</v>
      </c>
      <c r="E66" s="26">
        <f t="shared" si="3"/>
        <v>100</v>
      </c>
      <c r="F66" s="37"/>
    </row>
    <row r="67" spans="1:6" ht="48.75">
      <c r="A67" s="19" t="s">
        <v>263</v>
      </c>
      <c r="B67" s="51" t="s">
        <v>295</v>
      </c>
      <c r="C67" s="26">
        <f>C68+C70</f>
        <v>18772.5</v>
      </c>
      <c r="D67" s="26">
        <f>D68+D70</f>
        <v>18772.5</v>
      </c>
      <c r="E67" s="26">
        <f t="shared" si="3"/>
        <v>100</v>
      </c>
      <c r="F67" s="37"/>
    </row>
    <row r="68" spans="1:6" ht="48.75">
      <c r="A68" s="20" t="s">
        <v>177</v>
      </c>
      <c r="B68" s="51" t="s">
        <v>23</v>
      </c>
      <c r="C68" s="26">
        <f>C69</f>
        <v>401.5</v>
      </c>
      <c r="D68" s="26">
        <f>D69</f>
        <v>401.5</v>
      </c>
      <c r="E68" s="26">
        <f t="shared" si="3"/>
        <v>100</v>
      </c>
      <c r="F68" s="37"/>
    </row>
    <row r="69" spans="1:6" ht="48.75">
      <c r="A69" s="20" t="s">
        <v>177</v>
      </c>
      <c r="B69" s="52" t="s">
        <v>296</v>
      </c>
      <c r="C69" s="26">
        <v>401.5</v>
      </c>
      <c r="D69" s="6">
        <v>401.5</v>
      </c>
      <c r="E69" s="26">
        <f t="shared" si="3"/>
        <v>100</v>
      </c>
      <c r="F69" s="37"/>
    </row>
    <row r="70" spans="1:6" ht="48.75">
      <c r="A70" s="20" t="s">
        <v>2</v>
      </c>
      <c r="B70" s="52" t="s">
        <v>3</v>
      </c>
      <c r="C70" s="26">
        <f>C71</f>
        <v>18371</v>
      </c>
      <c r="D70" s="26">
        <f>D71</f>
        <v>18371</v>
      </c>
      <c r="E70" s="26">
        <f t="shared" si="3"/>
        <v>100</v>
      </c>
      <c r="F70" s="37"/>
    </row>
    <row r="71" spans="1:6" ht="60.75">
      <c r="A71" s="20" t="s">
        <v>5</v>
      </c>
      <c r="B71" s="52" t="s">
        <v>4</v>
      </c>
      <c r="C71" s="26">
        <v>18371</v>
      </c>
      <c r="D71" s="6">
        <v>18371</v>
      </c>
      <c r="E71" s="26">
        <f t="shared" si="3"/>
        <v>100</v>
      </c>
      <c r="F71" s="37"/>
    </row>
    <row r="72" spans="1:6" ht="15.75">
      <c r="A72" s="18" t="s">
        <v>178</v>
      </c>
      <c r="B72" s="50" t="s">
        <v>179</v>
      </c>
      <c r="C72" s="25">
        <f>C73+C76+C81+C82+C86+C85</f>
        <v>925.9999999999999</v>
      </c>
      <c r="D72" s="25">
        <f>D73+D76+D81+D82+D86+D85</f>
        <v>926.0999999999999</v>
      </c>
      <c r="E72" s="25">
        <f t="shared" si="3"/>
        <v>100.01079913606912</v>
      </c>
      <c r="F72" s="37"/>
    </row>
    <row r="73" spans="1:6" ht="24.75">
      <c r="A73" s="18" t="s">
        <v>180</v>
      </c>
      <c r="B73" s="50" t="s">
        <v>181</v>
      </c>
      <c r="C73" s="25">
        <f>C74+C75</f>
        <v>6.6000000000000005</v>
      </c>
      <c r="D73" s="25">
        <f>D74+D75</f>
        <v>6.6000000000000005</v>
      </c>
      <c r="E73" s="25">
        <f t="shared" si="3"/>
        <v>100</v>
      </c>
      <c r="F73" s="37"/>
    </row>
    <row r="74" spans="1:6" ht="108.75">
      <c r="A74" s="19" t="s">
        <v>297</v>
      </c>
      <c r="B74" s="51" t="s">
        <v>182</v>
      </c>
      <c r="C74" s="26">
        <v>0.4</v>
      </c>
      <c r="D74" s="6">
        <v>0.4</v>
      </c>
      <c r="E74" s="26">
        <f t="shared" si="3"/>
        <v>100</v>
      </c>
      <c r="F74" s="37"/>
    </row>
    <row r="75" spans="1:6" ht="48" customHeight="1">
      <c r="A75" s="19" t="s">
        <v>183</v>
      </c>
      <c r="B75" s="51" t="s">
        <v>184</v>
      </c>
      <c r="C75" s="26">
        <v>6.2</v>
      </c>
      <c r="D75" s="6">
        <v>6.2</v>
      </c>
      <c r="E75" s="26">
        <f t="shared" si="3"/>
        <v>100</v>
      </c>
      <c r="F75" s="37"/>
    </row>
    <row r="76" spans="1:6" ht="96.75">
      <c r="A76" s="18" t="s">
        <v>249</v>
      </c>
      <c r="B76" s="50" t="s">
        <v>185</v>
      </c>
      <c r="C76" s="25">
        <f>SUM(C77:C80)</f>
        <v>187.7</v>
      </c>
      <c r="D76" s="25">
        <f>SUM(D77:D80)</f>
        <v>187.7</v>
      </c>
      <c r="E76" s="25">
        <f>D76/C76*100</f>
        <v>100</v>
      </c>
      <c r="F76" s="37"/>
    </row>
    <row r="77" spans="1:6" ht="36.75">
      <c r="A77" s="19" t="s">
        <v>24</v>
      </c>
      <c r="B77" s="51" t="s">
        <v>79</v>
      </c>
      <c r="C77" s="26">
        <v>3</v>
      </c>
      <c r="D77" s="6">
        <v>3</v>
      </c>
      <c r="E77" s="26">
        <f aca="true" t="shared" si="4" ref="E77:E89">D77/C77*100</f>
        <v>100</v>
      </c>
      <c r="F77" s="37"/>
    </row>
    <row r="78" spans="1:6" ht="24.75">
      <c r="A78" s="19" t="s">
        <v>187</v>
      </c>
      <c r="B78" s="51" t="s">
        <v>188</v>
      </c>
      <c r="C78" s="26">
        <v>97</v>
      </c>
      <c r="D78" s="6">
        <v>97</v>
      </c>
      <c r="E78" s="26">
        <f t="shared" si="4"/>
        <v>100</v>
      </c>
      <c r="F78" s="37"/>
    </row>
    <row r="79" spans="1:6" ht="24.75">
      <c r="A79" s="19" t="s">
        <v>189</v>
      </c>
      <c r="B79" s="51" t="s">
        <v>388</v>
      </c>
      <c r="C79" s="26">
        <v>79.7</v>
      </c>
      <c r="D79" s="6">
        <v>79.7</v>
      </c>
      <c r="E79" s="26">
        <f t="shared" si="4"/>
        <v>100</v>
      </c>
      <c r="F79" s="37"/>
    </row>
    <row r="80" spans="1:6" ht="24.75">
      <c r="A80" s="19" t="s">
        <v>189</v>
      </c>
      <c r="B80" s="51" t="s">
        <v>242</v>
      </c>
      <c r="C80" s="26">
        <v>8</v>
      </c>
      <c r="D80" s="6">
        <v>8</v>
      </c>
      <c r="E80" s="26">
        <f t="shared" si="4"/>
        <v>100</v>
      </c>
      <c r="F80" s="37"/>
    </row>
    <row r="81" spans="1:6" ht="49.5" customHeight="1">
      <c r="A81" s="19" t="s">
        <v>190</v>
      </c>
      <c r="B81" s="51" t="s">
        <v>191</v>
      </c>
      <c r="C81" s="26">
        <v>13</v>
      </c>
      <c r="D81" s="6">
        <v>13</v>
      </c>
      <c r="E81" s="26">
        <f t="shared" si="4"/>
        <v>100</v>
      </c>
      <c r="F81" s="37"/>
    </row>
    <row r="82" spans="1:6" ht="24.75">
      <c r="A82" s="19" t="s">
        <v>327</v>
      </c>
      <c r="B82" s="51" t="s">
        <v>298</v>
      </c>
      <c r="C82" s="26">
        <f>C84+C83</f>
        <v>11.6</v>
      </c>
      <c r="D82" s="26">
        <f>D84+D83</f>
        <v>11.6</v>
      </c>
      <c r="E82" s="26">
        <f t="shared" si="4"/>
        <v>100</v>
      </c>
      <c r="F82" s="37"/>
    </row>
    <row r="83" spans="1:6" ht="60.75">
      <c r="A83" s="19" t="s">
        <v>25</v>
      </c>
      <c r="B83" s="51" t="s">
        <v>6</v>
      </c>
      <c r="C83" s="26">
        <v>9.5</v>
      </c>
      <c r="D83" s="26">
        <v>9.5</v>
      </c>
      <c r="E83" s="26">
        <f t="shared" si="4"/>
        <v>100</v>
      </c>
      <c r="F83" s="37"/>
    </row>
    <row r="84" spans="1:6" ht="24.75">
      <c r="A84" s="19" t="s">
        <v>328</v>
      </c>
      <c r="B84" s="51" t="s">
        <v>299</v>
      </c>
      <c r="C84" s="26">
        <v>2.1</v>
      </c>
      <c r="D84" s="6">
        <v>2.1</v>
      </c>
      <c r="E84" s="26">
        <f t="shared" si="4"/>
        <v>100</v>
      </c>
      <c r="F84" s="37"/>
    </row>
    <row r="85" spans="1:6" ht="61.5" customHeight="1">
      <c r="A85" s="62" t="s">
        <v>61</v>
      </c>
      <c r="B85" s="52" t="s">
        <v>62</v>
      </c>
      <c r="C85" s="26">
        <v>10</v>
      </c>
      <c r="D85" s="6">
        <v>10</v>
      </c>
      <c r="E85" s="26">
        <f t="shared" si="4"/>
        <v>100</v>
      </c>
      <c r="F85" s="37"/>
    </row>
    <row r="86" spans="1:6" ht="24.75">
      <c r="A86" s="19" t="s">
        <v>192</v>
      </c>
      <c r="B86" s="50" t="s">
        <v>193</v>
      </c>
      <c r="C86" s="25">
        <f>SUM(C87:C95)</f>
        <v>697.0999999999999</v>
      </c>
      <c r="D86" s="25">
        <f>SUM(D87:D95)</f>
        <v>697.1999999999999</v>
      </c>
      <c r="E86" s="25">
        <f>D86/C86*100</f>
        <v>100.01434514416869</v>
      </c>
      <c r="F86" s="37"/>
    </row>
    <row r="87" spans="1:6" ht="36.75">
      <c r="A87" s="19" t="s">
        <v>300</v>
      </c>
      <c r="B87" s="51" t="s">
        <v>7</v>
      </c>
      <c r="C87" s="26">
        <v>1</v>
      </c>
      <c r="D87" s="26">
        <v>1</v>
      </c>
      <c r="E87" s="26">
        <f t="shared" si="4"/>
        <v>100</v>
      </c>
      <c r="F87" s="37"/>
    </row>
    <row r="88" spans="1:6" ht="36.75">
      <c r="A88" s="19" t="s">
        <v>300</v>
      </c>
      <c r="B88" s="51" t="s">
        <v>8</v>
      </c>
      <c r="C88" s="26">
        <v>31.2</v>
      </c>
      <c r="D88" s="26">
        <v>31.2</v>
      </c>
      <c r="E88" s="26">
        <f t="shared" si="4"/>
        <v>100</v>
      </c>
      <c r="F88" s="37"/>
    </row>
    <row r="89" spans="1:6" ht="36.75">
      <c r="A89" s="19" t="s">
        <v>300</v>
      </c>
      <c r="B89" s="51" t="s">
        <v>9</v>
      </c>
      <c r="C89" s="26">
        <v>6</v>
      </c>
      <c r="D89" s="26">
        <v>6</v>
      </c>
      <c r="E89" s="26">
        <f t="shared" si="4"/>
        <v>100</v>
      </c>
      <c r="F89" s="37"/>
    </row>
    <row r="90" spans="1:6" ht="36.75">
      <c r="A90" s="19" t="s">
        <v>300</v>
      </c>
      <c r="B90" s="51" t="s">
        <v>194</v>
      </c>
      <c r="C90" s="26">
        <v>171.7</v>
      </c>
      <c r="D90" s="6">
        <v>171.7</v>
      </c>
      <c r="E90" s="26">
        <f aca="true" t="shared" si="5" ref="E90:E95">D90/C90*100</f>
        <v>100</v>
      </c>
      <c r="F90" s="37"/>
    </row>
    <row r="91" spans="1:6" ht="36.75">
      <c r="A91" s="19" t="s">
        <v>300</v>
      </c>
      <c r="B91" s="51" t="s">
        <v>195</v>
      </c>
      <c r="C91" s="26">
        <v>202.9</v>
      </c>
      <c r="D91" s="6">
        <v>202.9</v>
      </c>
      <c r="E91" s="26">
        <f t="shared" si="5"/>
        <v>100</v>
      </c>
      <c r="F91" s="37"/>
    </row>
    <row r="92" spans="1:6" ht="36.75">
      <c r="A92" s="19" t="s">
        <v>300</v>
      </c>
      <c r="B92" s="51" t="s">
        <v>196</v>
      </c>
      <c r="C92" s="26">
        <v>3.4</v>
      </c>
      <c r="D92" s="6">
        <v>3.4</v>
      </c>
      <c r="E92" s="26">
        <f t="shared" si="5"/>
        <v>100</v>
      </c>
      <c r="F92" s="37"/>
    </row>
    <row r="93" spans="1:6" ht="36.75">
      <c r="A93" s="19" t="s">
        <v>300</v>
      </c>
      <c r="B93" s="51" t="s">
        <v>58</v>
      </c>
      <c r="C93" s="26">
        <v>2</v>
      </c>
      <c r="D93" s="6">
        <v>2</v>
      </c>
      <c r="E93" s="26">
        <f t="shared" si="5"/>
        <v>100</v>
      </c>
      <c r="F93" s="37"/>
    </row>
    <row r="94" spans="1:6" ht="36.75">
      <c r="A94" s="19" t="s">
        <v>300</v>
      </c>
      <c r="B94" s="51" t="s">
        <v>197</v>
      </c>
      <c r="C94" s="26">
        <v>34.5</v>
      </c>
      <c r="D94" s="6">
        <v>34.5</v>
      </c>
      <c r="E94" s="26">
        <f t="shared" si="5"/>
        <v>100</v>
      </c>
      <c r="F94" s="37"/>
    </row>
    <row r="95" spans="1:6" ht="36.75">
      <c r="A95" s="19" t="s">
        <v>300</v>
      </c>
      <c r="B95" s="51" t="s">
        <v>198</v>
      </c>
      <c r="C95" s="26">
        <v>244.4</v>
      </c>
      <c r="D95" s="6">
        <v>244.5</v>
      </c>
      <c r="E95" s="26">
        <f t="shared" si="5"/>
        <v>100.04091653027822</v>
      </c>
      <c r="F95" s="37"/>
    </row>
    <row r="96" spans="1:6" ht="15.75">
      <c r="A96" s="18" t="s">
        <v>199</v>
      </c>
      <c r="B96" s="50" t="s">
        <v>200</v>
      </c>
      <c r="C96" s="25">
        <f>C97</f>
        <v>0</v>
      </c>
      <c r="D96" s="25">
        <f>D97</f>
        <v>0</v>
      </c>
      <c r="E96" s="25">
        <v>0</v>
      </c>
      <c r="F96" s="37"/>
    </row>
    <row r="97" spans="1:6" ht="15.75">
      <c r="A97" s="19" t="s">
        <v>201</v>
      </c>
      <c r="B97" s="51" t="s">
        <v>202</v>
      </c>
      <c r="C97" s="26">
        <f>C98</f>
        <v>0</v>
      </c>
      <c r="D97" s="26">
        <f>D98</f>
        <v>0</v>
      </c>
      <c r="E97" s="26">
        <v>0</v>
      </c>
      <c r="F97" s="37"/>
    </row>
    <row r="98" spans="1:6" ht="24.75">
      <c r="A98" s="19" t="s">
        <v>203</v>
      </c>
      <c r="B98" s="51" t="s">
        <v>204</v>
      </c>
      <c r="C98" s="26">
        <v>0</v>
      </c>
      <c r="D98" s="6">
        <v>0</v>
      </c>
      <c r="E98" s="26">
        <v>0</v>
      </c>
      <c r="F98" s="37"/>
    </row>
    <row r="99" spans="1:6" ht="15.75">
      <c r="A99" s="18" t="s">
        <v>205</v>
      </c>
      <c r="B99" s="60" t="s">
        <v>301</v>
      </c>
      <c r="C99" s="25">
        <f>C100+C173+C179+C177</f>
        <v>273110.75000000006</v>
      </c>
      <c r="D99" s="25">
        <f>D100+D173+D179+D177</f>
        <v>246846.75</v>
      </c>
      <c r="E99" s="25">
        <f aca="true" t="shared" si="6" ref="E99:E169">D99/C99*100</f>
        <v>90.3833884239269</v>
      </c>
      <c r="F99" s="37"/>
    </row>
    <row r="100" spans="1:6" ht="36.75">
      <c r="A100" s="18" t="s">
        <v>206</v>
      </c>
      <c r="B100" s="60" t="s">
        <v>302</v>
      </c>
      <c r="C100" s="25">
        <f>C101+C106+C130+C166</f>
        <v>270634.85000000003</v>
      </c>
      <c r="D100" s="25">
        <f>D101+D106+D130+D166</f>
        <v>244491.15000000002</v>
      </c>
      <c r="E100" s="25">
        <f t="shared" si="6"/>
        <v>90.33986199486134</v>
      </c>
      <c r="F100" s="37"/>
    </row>
    <row r="101" spans="1:6" ht="26.25">
      <c r="A101" s="18" t="s">
        <v>369</v>
      </c>
      <c r="B101" s="60" t="s">
        <v>370</v>
      </c>
      <c r="C101" s="25">
        <f>C102+C104</f>
        <v>6501</v>
      </c>
      <c r="D101" s="25">
        <f>D102+D104</f>
        <v>5097.1</v>
      </c>
      <c r="E101" s="25">
        <f>D101/C101*100</f>
        <v>78.4048607906476</v>
      </c>
      <c r="F101" s="37"/>
    </row>
    <row r="102" spans="1:6" ht="26.25">
      <c r="A102" s="18" t="s">
        <v>26</v>
      </c>
      <c r="B102" s="60" t="s">
        <v>31</v>
      </c>
      <c r="C102" s="25">
        <f>C103</f>
        <v>2489</v>
      </c>
      <c r="D102" s="25">
        <f>D103</f>
        <v>2240.1</v>
      </c>
      <c r="E102" s="25">
        <f t="shared" si="6"/>
        <v>89.99999999999999</v>
      </c>
      <c r="F102" s="37"/>
    </row>
    <row r="103" spans="1:6" ht="24">
      <c r="A103" s="34" t="s">
        <v>207</v>
      </c>
      <c r="B103" s="54" t="s">
        <v>208</v>
      </c>
      <c r="C103" s="29">
        <v>2489</v>
      </c>
      <c r="D103" s="6">
        <v>2240.1</v>
      </c>
      <c r="E103" s="26">
        <f t="shared" si="6"/>
        <v>89.99999999999999</v>
      </c>
      <c r="F103" s="37"/>
    </row>
    <row r="104" spans="1:6" ht="26.25">
      <c r="A104" s="18" t="s">
        <v>27</v>
      </c>
      <c r="B104" s="53" t="s">
        <v>30</v>
      </c>
      <c r="C104" s="25">
        <f>C105</f>
        <v>4012</v>
      </c>
      <c r="D104" s="25">
        <f>D105</f>
        <v>2857</v>
      </c>
      <c r="E104" s="25">
        <f>D104/C104*100</f>
        <v>71.21136590229312</v>
      </c>
      <c r="F104" s="37"/>
    </row>
    <row r="105" spans="1:6" ht="36">
      <c r="A105" s="34" t="s">
        <v>28</v>
      </c>
      <c r="B105" s="54" t="s">
        <v>29</v>
      </c>
      <c r="C105" s="29">
        <v>4012</v>
      </c>
      <c r="D105" s="6">
        <v>2857</v>
      </c>
      <c r="E105" s="26">
        <f>D105/C105*100</f>
        <v>71.21136590229312</v>
      </c>
      <c r="F105" s="37"/>
    </row>
    <row r="106" spans="1:6" ht="24.75">
      <c r="A106" s="21" t="s">
        <v>303</v>
      </c>
      <c r="B106" s="60" t="s">
        <v>210</v>
      </c>
      <c r="C106" s="25">
        <f>C107+C110+C111+C112+C115+C116+C117+C118+C119+C120+C121+C122+C123+C124+C125+C126</f>
        <v>145152.10000000003</v>
      </c>
      <c r="D106" s="25">
        <f>D107+D110+D111+D112+D115+D116+D117+D118+D119+D120+D121+D122+D123+D124+D125+D126</f>
        <v>129299.10000000002</v>
      </c>
      <c r="E106" s="25">
        <f t="shared" si="6"/>
        <v>89.07835298283662</v>
      </c>
      <c r="F106" s="37"/>
    </row>
    <row r="107" spans="1:6" ht="60.75">
      <c r="A107" s="18" t="s">
        <v>211</v>
      </c>
      <c r="B107" s="54"/>
      <c r="C107" s="25">
        <f>C108+C109</f>
        <v>114747.1</v>
      </c>
      <c r="D107" s="25">
        <f>D108+D109</f>
        <v>109078.1</v>
      </c>
      <c r="E107" s="25">
        <f t="shared" si="6"/>
        <v>95.0595701329271</v>
      </c>
      <c r="F107" s="37"/>
    </row>
    <row r="108" spans="1:6" ht="72.75" customHeight="1">
      <c r="A108" s="19" t="s">
        <v>212</v>
      </c>
      <c r="B108" s="51" t="s">
        <v>213</v>
      </c>
      <c r="C108" s="29">
        <v>113548.1</v>
      </c>
      <c r="D108" s="6">
        <v>107879.1</v>
      </c>
      <c r="E108" s="26">
        <f t="shared" si="6"/>
        <v>95.00740214939748</v>
      </c>
      <c r="F108" s="37"/>
    </row>
    <row r="109" spans="1:6" ht="228.75">
      <c r="A109" s="19" t="s">
        <v>304</v>
      </c>
      <c r="B109" s="54" t="s">
        <v>393</v>
      </c>
      <c r="C109" s="29">
        <v>1199</v>
      </c>
      <c r="D109" s="6">
        <v>1199</v>
      </c>
      <c r="E109" s="26">
        <f t="shared" si="6"/>
        <v>100</v>
      </c>
      <c r="F109" s="37"/>
    </row>
    <row r="110" spans="1:6" ht="72.75">
      <c r="A110" s="19" t="s">
        <v>214</v>
      </c>
      <c r="B110" s="54" t="s">
        <v>306</v>
      </c>
      <c r="C110" s="29">
        <v>1296.1</v>
      </c>
      <c r="D110" s="6">
        <v>1296.1</v>
      </c>
      <c r="E110" s="26">
        <f t="shared" si="6"/>
        <v>100</v>
      </c>
      <c r="F110" s="37"/>
    </row>
    <row r="111" spans="1:6" ht="96.75">
      <c r="A111" s="19" t="s">
        <v>307</v>
      </c>
      <c r="B111" s="51" t="s">
        <v>215</v>
      </c>
      <c r="C111" s="29">
        <v>4481.3</v>
      </c>
      <c r="D111" s="6">
        <v>3500</v>
      </c>
      <c r="E111" s="26">
        <f t="shared" si="6"/>
        <v>78.10233637560529</v>
      </c>
      <c r="F111" s="37"/>
    </row>
    <row r="112" spans="1:6" ht="155.25" customHeight="1">
      <c r="A112" s="18" t="s">
        <v>308</v>
      </c>
      <c r="B112" s="51"/>
      <c r="C112" s="28">
        <f>C113+C114</f>
        <v>3541.5</v>
      </c>
      <c r="D112" s="28">
        <f>D113+D114</f>
        <v>3285.3</v>
      </c>
      <c r="E112" s="25">
        <f t="shared" si="6"/>
        <v>92.76577721304533</v>
      </c>
      <c r="F112" s="37"/>
    </row>
    <row r="113" spans="1:6" ht="15.75">
      <c r="A113" s="19" t="s">
        <v>216</v>
      </c>
      <c r="B113" s="51" t="s">
        <v>217</v>
      </c>
      <c r="C113" s="29">
        <v>3227</v>
      </c>
      <c r="D113" s="29">
        <v>3086.4</v>
      </c>
      <c r="E113" s="26">
        <f t="shared" si="6"/>
        <v>95.64301208552835</v>
      </c>
      <c r="F113" s="37"/>
    </row>
    <row r="114" spans="1:6" ht="36.75">
      <c r="A114" s="19" t="s">
        <v>218</v>
      </c>
      <c r="B114" s="51" t="s">
        <v>217</v>
      </c>
      <c r="C114" s="29">
        <v>314.5</v>
      </c>
      <c r="D114" s="8">
        <v>198.9</v>
      </c>
      <c r="E114" s="26">
        <f t="shared" si="6"/>
        <v>63.24324324324324</v>
      </c>
      <c r="F114" s="37"/>
    </row>
    <row r="115" spans="1:6" ht="96.75">
      <c r="A115" s="19" t="s">
        <v>250</v>
      </c>
      <c r="B115" s="51" t="s">
        <v>215</v>
      </c>
      <c r="C115" s="29">
        <v>152.8</v>
      </c>
      <c r="D115" s="11">
        <v>98.7</v>
      </c>
      <c r="E115" s="26">
        <f t="shared" si="6"/>
        <v>64.59424083769633</v>
      </c>
      <c r="F115" s="37"/>
    </row>
    <row r="116" spans="1:6" ht="108.75">
      <c r="A116" s="19" t="s">
        <v>309</v>
      </c>
      <c r="B116" s="51" t="s">
        <v>219</v>
      </c>
      <c r="C116" s="29">
        <v>5578</v>
      </c>
      <c r="D116" s="6">
        <v>5578</v>
      </c>
      <c r="E116" s="26">
        <f t="shared" si="6"/>
        <v>100</v>
      </c>
      <c r="F116" s="37"/>
    </row>
    <row r="117" spans="1:6" ht="108.75">
      <c r="A117" s="19" t="s">
        <v>310</v>
      </c>
      <c r="B117" s="51" t="s">
        <v>220</v>
      </c>
      <c r="C117" s="29">
        <v>1047.5</v>
      </c>
      <c r="D117" s="11">
        <v>781.5</v>
      </c>
      <c r="E117" s="26">
        <f t="shared" si="6"/>
        <v>74.60620525059666</v>
      </c>
      <c r="F117" s="37"/>
    </row>
    <row r="118" spans="1:6" ht="72.75">
      <c r="A118" s="19" t="s">
        <v>311</v>
      </c>
      <c r="B118" s="51" t="s">
        <v>220</v>
      </c>
      <c r="C118" s="29">
        <v>211.3</v>
      </c>
      <c r="D118" s="6">
        <v>56.1</v>
      </c>
      <c r="E118" s="26">
        <f t="shared" si="6"/>
        <v>26.549929010885</v>
      </c>
      <c r="F118" s="37"/>
    </row>
    <row r="119" spans="1:6" ht="96.75">
      <c r="A119" s="19" t="s">
        <v>312</v>
      </c>
      <c r="B119" s="51" t="s">
        <v>220</v>
      </c>
      <c r="C119" s="29">
        <v>23.9</v>
      </c>
      <c r="D119" s="11">
        <v>16.8</v>
      </c>
      <c r="E119" s="26">
        <f t="shared" si="6"/>
        <v>70.2928870292887</v>
      </c>
      <c r="F119" s="37"/>
    </row>
    <row r="120" spans="1:6" ht="86.25" customHeight="1">
      <c r="A120" s="19" t="s">
        <v>251</v>
      </c>
      <c r="B120" s="51" t="s">
        <v>220</v>
      </c>
      <c r="C120" s="29">
        <v>306.4</v>
      </c>
      <c r="D120" s="11">
        <v>306.4</v>
      </c>
      <c r="E120" s="26">
        <f t="shared" si="6"/>
        <v>100</v>
      </c>
      <c r="F120" s="37"/>
    </row>
    <row r="121" spans="1:6" ht="84.75">
      <c r="A121" s="19" t="s">
        <v>252</v>
      </c>
      <c r="B121" s="51" t="s">
        <v>215</v>
      </c>
      <c r="C121" s="29">
        <v>236</v>
      </c>
      <c r="D121" s="11">
        <v>236</v>
      </c>
      <c r="E121" s="26">
        <f t="shared" si="6"/>
        <v>100</v>
      </c>
      <c r="F121" s="37"/>
    </row>
    <row r="122" spans="1:6" ht="96.75">
      <c r="A122" s="19" t="s">
        <v>313</v>
      </c>
      <c r="B122" s="51" t="s">
        <v>221</v>
      </c>
      <c r="C122" s="29">
        <v>1810.5</v>
      </c>
      <c r="D122" s="8">
        <v>1180</v>
      </c>
      <c r="E122" s="26">
        <f t="shared" si="6"/>
        <v>65.1753659210163</v>
      </c>
      <c r="F122" s="37"/>
    </row>
    <row r="123" spans="1:6" ht="109.5" customHeight="1">
      <c r="A123" s="19" t="s">
        <v>314</v>
      </c>
      <c r="B123" s="51" t="s">
        <v>215</v>
      </c>
      <c r="C123" s="29">
        <v>944.1</v>
      </c>
      <c r="D123" s="11">
        <v>833</v>
      </c>
      <c r="E123" s="26">
        <f t="shared" si="6"/>
        <v>88.23217879461922</v>
      </c>
      <c r="F123" s="37"/>
    </row>
    <row r="124" spans="1:6" ht="108.75">
      <c r="A124" s="19" t="s">
        <v>253</v>
      </c>
      <c r="B124" s="51" t="s">
        <v>215</v>
      </c>
      <c r="C124" s="29">
        <v>4182.6</v>
      </c>
      <c r="D124" s="11">
        <v>2408.6</v>
      </c>
      <c r="E124" s="26">
        <f t="shared" si="6"/>
        <v>57.58619040788025</v>
      </c>
      <c r="F124" s="37"/>
    </row>
    <row r="125" spans="1:6" ht="84.75">
      <c r="A125" s="19" t="s">
        <v>315</v>
      </c>
      <c r="B125" s="51" t="s">
        <v>215</v>
      </c>
      <c r="C125" s="29">
        <v>644.5</v>
      </c>
      <c r="D125" s="11">
        <v>644.5</v>
      </c>
      <c r="E125" s="26">
        <f t="shared" si="6"/>
        <v>100</v>
      </c>
      <c r="F125" s="37"/>
    </row>
    <row r="126" spans="1:6" ht="84.75">
      <c r="A126" s="18" t="s">
        <v>32</v>
      </c>
      <c r="B126" s="50" t="s">
        <v>33</v>
      </c>
      <c r="C126" s="28">
        <f>C127</f>
        <v>5948.5</v>
      </c>
      <c r="D126" s="28">
        <f>D127</f>
        <v>0</v>
      </c>
      <c r="E126" s="25">
        <f t="shared" si="6"/>
        <v>0</v>
      </c>
      <c r="F126" s="37"/>
    </row>
    <row r="127" spans="1:6" ht="64.5">
      <c r="A127" s="41" t="s">
        <v>34</v>
      </c>
      <c r="B127" s="51" t="s">
        <v>215</v>
      </c>
      <c r="C127" s="29">
        <f>C128+C129</f>
        <v>5948.5</v>
      </c>
      <c r="D127" s="11">
        <v>0</v>
      </c>
      <c r="E127" s="26">
        <f t="shared" si="6"/>
        <v>0</v>
      </c>
      <c r="F127" s="37"/>
    </row>
    <row r="128" spans="1:6" ht="15.75">
      <c r="A128" s="19" t="s">
        <v>35</v>
      </c>
      <c r="B128" s="51" t="s">
        <v>215</v>
      </c>
      <c r="C128" s="29">
        <v>5948.5</v>
      </c>
      <c r="D128" s="11">
        <v>0</v>
      </c>
      <c r="E128" s="26">
        <f t="shared" si="6"/>
        <v>0</v>
      </c>
      <c r="F128" s="37"/>
    </row>
    <row r="129" spans="1:6" ht="15.75">
      <c r="A129" s="19" t="s">
        <v>36</v>
      </c>
      <c r="B129" s="51" t="s">
        <v>215</v>
      </c>
      <c r="C129" s="29">
        <v>0</v>
      </c>
      <c r="D129" s="11">
        <v>0</v>
      </c>
      <c r="E129" s="26">
        <v>0</v>
      </c>
      <c r="F129" s="37"/>
    </row>
    <row r="130" spans="1:6" ht="36.75">
      <c r="A130" s="21" t="s">
        <v>316</v>
      </c>
      <c r="B130" s="53" t="s">
        <v>222</v>
      </c>
      <c r="C130" s="25">
        <f>C131+C133+C158+C154</f>
        <v>112604.04999999999</v>
      </c>
      <c r="D130" s="25">
        <f>D131+D133+D158+D154</f>
        <v>104579.75</v>
      </c>
      <c r="E130" s="25">
        <f t="shared" si="6"/>
        <v>92.87387975832131</v>
      </c>
      <c r="F130" s="37"/>
    </row>
    <row r="131" spans="1:6" ht="36.75" customHeight="1">
      <c r="A131" s="20" t="s">
        <v>317</v>
      </c>
      <c r="B131" s="54" t="s">
        <v>84</v>
      </c>
      <c r="C131" s="26">
        <f>C132</f>
        <v>378</v>
      </c>
      <c r="D131" s="26">
        <f>D132</f>
        <v>0</v>
      </c>
      <c r="E131" s="26">
        <v>0</v>
      </c>
      <c r="F131" s="37"/>
    </row>
    <row r="132" spans="1:6" ht="48.75">
      <c r="A132" s="20" t="s">
        <v>85</v>
      </c>
      <c r="B132" s="54" t="s">
        <v>86</v>
      </c>
      <c r="C132" s="26">
        <v>378</v>
      </c>
      <c r="D132" s="11">
        <v>0</v>
      </c>
      <c r="E132" s="26">
        <v>0</v>
      </c>
      <c r="F132" s="37"/>
    </row>
    <row r="133" spans="1:6" ht="60.75">
      <c r="A133" s="21" t="s">
        <v>318</v>
      </c>
      <c r="B133" s="53" t="s">
        <v>260</v>
      </c>
      <c r="C133" s="25">
        <f>C134</f>
        <v>91587.4</v>
      </c>
      <c r="D133" s="25">
        <f>D134</f>
        <v>83941.1</v>
      </c>
      <c r="E133" s="25">
        <f t="shared" si="6"/>
        <v>91.65136252366594</v>
      </c>
      <c r="F133" s="37"/>
    </row>
    <row r="134" spans="1:6" ht="48.75">
      <c r="A134" s="21" t="s">
        <v>408</v>
      </c>
      <c r="B134" s="53" t="s">
        <v>223</v>
      </c>
      <c r="C134" s="25">
        <f>C135+C136+C140+C143+C146+C148+C137</f>
        <v>91587.4</v>
      </c>
      <c r="D134" s="25">
        <f>D135+D136+D140+D143+D146+D148+D137</f>
        <v>83941.1</v>
      </c>
      <c r="E134" s="25">
        <f t="shared" si="6"/>
        <v>91.65136252366594</v>
      </c>
      <c r="F134" s="37"/>
    </row>
    <row r="135" spans="1:6" ht="90">
      <c r="A135" s="39" t="s">
        <v>410</v>
      </c>
      <c r="B135" s="54" t="s">
        <v>223</v>
      </c>
      <c r="C135" s="40">
        <v>2072.5</v>
      </c>
      <c r="D135" s="29">
        <v>2072.4</v>
      </c>
      <c r="E135" s="26">
        <f t="shared" si="6"/>
        <v>99.99517490952957</v>
      </c>
      <c r="F135" s="37"/>
    </row>
    <row r="136" spans="1:6" ht="15.75">
      <c r="A136" s="41" t="s">
        <v>409</v>
      </c>
      <c r="B136" s="54" t="s">
        <v>224</v>
      </c>
      <c r="C136" s="29">
        <v>7200</v>
      </c>
      <c r="D136" s="11">
        <v>0</v>
      </c>
      <c r="E136" s="26">
        <f t="shared" si="6"/>
        <v>0</v>
      </c>
      <c r="F136" s="37"/>
    </row>
    <row r="137" spans="1:6" ht="15.75">
      <c r="A137" s="41" t="s">
        <v>10</v>
      </c>
      <c r="B137" s="54" t="s">
        <v>224</v>
      </c>
      <c r="C137" s="40">
        <f>C138</f>
        <v>5346</v>
      </c>
      <c r="D137" s="40">
        <f>D138</f>
        <v>5346</v>
      </c>
      <c r="E137" s="26">
        <f t="shared" si="6"/>
        <v>100</v>
      </c>
      <c r="F137" s="37"/>
    </row>
    <row r="138" spans="1:6" ht="64.5">
      <c r="A138" s="41" t="s">
        <v>11</v>
      </c>
      <c r="B138" s="54" t="s">
        <v>224</v>
      </c>
      <c r="C138" s="40">
        <v>5346</v>
      </c>
      <c r="D138" s="11">
        <v>5346</v>
      </c>
      <c r="E138" s="26">
        <f t="shared" si="6"/>
        <v>100</v>
      </c>
      <c r="F138" s="37"/>
    </row>
    <row r="139" spans="1:6" ht="15.75">
      <c r="A139" s="41" t="s">
        <v>37</v>
      </c>
      <c r="B139" s="54" t="s">
        <v>224</v>
      </c>
      <c r="C139" s="29">
        <f>C140+C143+C146+C148</f>
        <v>76968.9</v>
      </c>
      <c r="D139" s="29">
        <f>D140+D143+D146+D148</f>
        <v>76522.7</v>
      </c>
      <c r="E139" s="26">
        <f t="shared" si="6"/>
        <v>99.42028533602534</v>
      </c>
      <c r="F139" s="37"/>
    </row>
    <row r="140" spans="1:6" ht="15.75">
      <c r="A140" s="19" t="s">
        <v>372</v>
      </c>
      <c r="B140" s="54" t="s">
        <v>224</v>
      </c>
      <c r="C140" s="11">
        <f>C141+C142</f>
        <v>13255.2</v>
      </c>
      <c r="D140" s="11">
        <f>D141+D142</f>
        <v>13042.9</v>
      </c>
      <c r="E140" s="26">
        <f t="shared" si="6"/>
        <v>98.39836441547467</v>
      </c>
      <c r="F140" s="37"/>
    </row>
    <row r="141" spans="1:6" ht="36.75">
      <c r="A141" s="19" t="s">
        <v>12</v>
      </c>
      <c r="B141" s="54" t="s">
        <v>224</v>
      </c>
      <c r="C141" s="40">
        <v>212.2</v>
      </c>
      <c r="D141" s="11">
        <v>0</v>
      </c>
      <c r="E141" s="26">
        <f t="shared" si="6"/>
        <v>0</v>
      </c>
      <c r="F141" s="37"/>
    </row>
    <row r="142" spans="1:6" ht="24.75">
      <c r="A142" s="36" t="s">
        <v>373</v>
      </c>
      <c r="B142" s="54" t="s">
        <v>224</v>
      </c>
      <c r="C142" s="29">
        <v>13043</v>
      </c>
      <c r="D142" s="11">
        <v>13042.9</v>
      </c>
      <c r="E142" s="26">
        <f t="shared" si="6"/>
        <v>99.9992333052212</v>
      </c>
      <c r="F142" s="37"/>
    </row>
    <row r="143" spans="1:6" ht="15.75">
      <c r="A143" s="19" t="s">
        <v>374</v>
      </c>
      <c r="B143" s="54" t="s">
        <v>224</v>
      </c>
      <c r="C143" s="11">
        <f>C144+C145</f>
        <v>6829.7</v>
      </c>
      <c r="D143" s="11">
        <f>D144+D145</f>
        <v>6829.7</v>
      </c>
      <c r="E143" s="26">
        <f t="shared" si="6"/>
        <v>100</v>
      </c>
      <c r="F143" s="37"/>
    </row>
    <row r="144" spans="1:6" ht="24.75">
      <c r="A144" s="36" t="s">
        <v>375</v>
      </c>
      <c r="B144" s="54" t="s">
        <v>224</v>
      </c>
      <c r="C144" s="29">
        <v>6829.7</v>
      </c>
      <c r="D144" s="11">
        <v>6829.7</v>
      </c>
      <c r="E144" s="26">
        <f t="shared" si="6"/>
        <v>100</v>
      </c>
      <c r="F144" s="37"/>
    </row>
    <row r="145" spans="1:6" ht="24.75">
      <c r="A145" s="36" t="s">
        <v>406</v>
      </c>
      <c r="B145" s="54" t="s">
        <v>377</v>
      </c>
      <c r="C145" s="29">
        <v>0</v>
      </c>
      <c r="D145" s="11">
        <v>0</v>
      </c>
      <c r="E145" s="26">
        <v>0</v>
      </c>
      <c r="F145" s="37"/>
    </row>
    <row r="146" spans="1:6" ht="15.75">
      <c r="A146" s="19" t="s">
        <v>376</v>
      </c>
      <c r="B146" s="54" t="s">
        <v>224</v>
      </c>
      <c r="C146" s="40">
        <f>C147</f>
        <v>9557.3</v>
      </c>
      <c r="D146" s="40">
        <f>D147</f>
        <v>9557.2</v>
      </c>
      <c r="E146" s="26">
        <f t="shared" si="6"/>
        <v>99.99895367938645</v>
      </c>
      <c r="F146" s="37"/>
    </row>
    <row r="147" spans="1:6" ht="24.75">
      <c r="A147" s="36" t="s">
        <v>378</v>
      </c>
      <c r="B147" s="54" t="s">
        <v>224</v>
      </c>
      <c r="C147" s="29">
        <v>9557.3</v>
      </c>
      <c r="D147" s="29">
        <v>9557.2</v>
      </c>
      <c r="E147" s="26">
        <f t="shared" si="6"/>
        <v>99.99895367938645</v>
      </c>
      <c r="F147" s="37"/>
    </row>
    <row r="148" spans="1:6" ht="15.75">
      <c r="A148" s="19" t="s">
        <v>402</v>
      </c>
      <c r="B148" s="54" t="s">
        <v>224</v>
      </c>
      <c r="C148" s="11">
        <f>C151+C152+C153+C149+C150</f>
        <v>47326.7</v>
      </c>
      <c r="D148" s="11">
        <f>D151+D152+D153+D149+D150+D149+D150</f>
        <v>47092.9</v>
      </c>
      <c r="E148" s="26">
        <f t="shared" si="6"/>
        <v>99.50598710664383</v>
      </c>
      <c r="F148" s="37"/>
    </row>
    <row r="149" spans="1:6" ht="48.75">
      <c r="A149" s="19" t="s">
        <v>13</v>
      </c>
      <c r="B149" s="54" t="s">
        <v>224</v>
      </c>
      <c r="C149" s="40">
        <v>0</v>
      </c>
      <c r="D149" s="11">
        <v>0</v>
      </c>
      <c r="E149" s="26">
        <v>0</v>
      </c>
      <c r="F149" s="37"/>
    </row>
    <row r="150" spans="1:6" ht="36.75">
      <c r="A150" s="19" t="s">
        <v>14</v>
      </c>
      <c r="B150" s="54" t="s">
        <v>224</v>
      </c>
      <c r="C150" s="40">
        <v>233.7</v>
      </c>
      <c r="D150" s="11">
        <v>0</v>
      </c>
      <c r="E150" s="26">
        <f t="shared" si="6"/>
        <v>0</v>
      </c>
      <c r="F150" s="37"/>
    </row>
    <row r="151" spans="1:6" ht="24.75">
      <c r="A151" s="36" t="s">
        <v>404</v>
      </c>
      <c r="B151" s="54" t="s">
        <v>224</v>
      </c>
      <c r="C151" s="29">
        <v>39703.6</v>
      </c>
      <c r="D151" s="29">
        <v>39703.6</v>
      </c>
      <c r="E151" s="26">
        <f t="shared" si="6"/>
        <v>100</v>
      </c>
      <c r="F151" s="37"/>
    </row>
    <row r="152" spans="1:6" ht="24.75">
      <c r="A152" s="36" t="s">
        <v>405</v>
      </c>
      <c r="B152" s="54" t="s">
        <v>224</v>
      </c>
      <c r="C152" s="29">
        <v>5374.8</v>
      </c>
      <c r="D152" s="11">
        <v>5374.8</v>
      </c>
      <c r="E152" s="26">
        <f t="shared" si="6"/>
        <v>100</v>
      </c>
      <c r="F152" s="37"/>
    </row>
    <row r="153" spans="1:6" ht="24.75">
      <c r="A153" s="36" t="s">
        <v>403</v>
      </c>
      <c r="B153" s="54" t="s">
        <v>224</v>
      </c>
      <c r="C153" s="29">
        <v>2014.6</v>
      </c>
      <c r="D153" s="29">
        <v>2014.5</v>
      </c>
      <c r="E153" s="26">
        <f t="shared" si="6"/>
        <v>99.995036235481</v>
      </c>
      <c r="F153" s="37"/>
    </row>
    <row r="154" spans="1:6" ht="24.75">
      <c r="A154" s="19" t="s">
        <v>379</v>
      </c>
      <c r="B154" s="54" t="s">
        <v>380</v>
      </c>
      <c r="C154" s="40">
        <f>C155</f>
        <v>6540</v>
      </c>
      <c r="D154" s="40">
        <f>D155</f>
        <v>6540</v>
      </c>
      <c r="E154" s="26">
        <f t="shared" si="6"/>
        <v>100</v>
      </c>
      <c r="F154" s="37"/>
    </row>
    <row r="155" spans="1:6" ht="36.75">
      <c r="A155" s="19" t="s">
        <v>381</v>
      </c>
      <c r="B155" s="54" t="s">
        <v>382</v>
      </c>
      <c r="C155" s="40">
        <f>C156+C157</f>
        <v>6540</v>
      </c>
      <c r="D155" s="40">
        <f>D156+D157</f>
        <v>6540</v>
      </c>
      <c r="E155" s="26">
        <f t="shared" si="6"/>
        <v>100</v>
      </c>
      <c r="F155" s="37"/>
    </row>
    <row r="156" spans="1:6" ht="15.75">
      <c r="A156" s="19" t="s">
        <v>36</v>
      </c>
      <c r="B156" s="54" t="s">
        <v>382</v>
      </c>
      <c r="C156" s="40">
        <v>6213</v>
      </c>
      <c r="D156" s="6">
        <v>6213</v>
      </c>
      <c r="E156" s="26">
        <f t="shared" si="6"/>
        <v>100</v>
      </c>
      <c r="F156" s="37"/>
    </row>
    <row r="157" spans="1:6" ht="15.75">
      <c r="A157" s="19" t="s">
        <v>35</v>
      </c>
      <c r="B157" s="54" t="s">
        <v>382</v>
      </c>
      <c r="C157" s="40">
        <v>327</v>
      </c>
      <c r="D157" s="6">
        <v>327</v>
      </c>
      <c r="E157" s="26">
        <f t="shared" si="6"/>
        <v>100</v>
      </c>
      <c r="F157" s="37"/>
    </row>
    <row r="158" spans="1:6" ht="24.75">
      <c r="A158" s="18" t="s">
        <v>358</v>
      </c>
      <c r="B158" s="54" t="s">
        <v>227</v>
      </c>
      <c r="C158" s="25">
        <f>C159+C160+C161+C162+C163+C164+C165</f>
        <v>14098.65</v>
      </c>
      <c r="D158" s="25">
        <f>D159+D160+D161+D162+D163+D164+D165</f>
        <v>14098.65</v>
      </c>
      <c r="E158" s="25">
        <f t="shared" si="6"/>
        <v>100</v>
      </c>
      <c r="F158" s="37"/>
    </row>
    <row r="159" spans="1:6" ht="24.75">
      <c r="A159" s="19" t="s">
        <v>407</v>
      </c>
      <c r="B159" s="54" t="s">
        <v>227</v>
      </c>
      <c r="C159" s="26">
        <v>5003</v>
      </c>
      <c r="D159" s="6">
        <v>5003</v>
      </c>
      <c r="E159" s="26">
        <f t="shared" si="6"/>
        <v>100</v>
      </c>
      <c r="F159" s="37"/>
    </row>
    <row r="160" spans="1:6" ht="60.75">
      <c r="A160" s="19" t="s">
        <v>228</v>
      </c>
      <c r="B160" s="54" t="s">
        <v>227</v>
      </c>
      <c r="C160" s="29">
        <v>1190.6</v>
      </c>
      <c r="D160" s="6">
        <v>1190.6</v>
      </c>
      <c r="E160" s="26">
        <f t="shared" si="6"/>
        <v>100</v>
      </c>
      <c r="F160" s="37"/>
    </row>
    <row r="161" spans="1:6" ht="24.75">
      <c r="A161" s="19" t="s">
        <v>401</v>
      </c>
      <c r="B161" s="54" t="s">
        <v>227</v>
      </c>
      <c r="C161" s="29">
        <v>740</v>
      </c>
      <c r="D161" s="6">
        <v>740</v>
      </c>
      <c r="E161" s="26">
        <f t="shared" si="6"/>
        <v>100</v>
      </c>
      <c r="F161" s="37"/>
    </row>
    <row r="162" spans="1:6" ht="51.75">
      <c r="A162" s="41" t="s">
        <v>15</v>
      </c>
      <c r="B162" s="54" t="s">
        <v>227</v>
      </c>
      <c r="C162" s="40">
        <v>10</v>
      </c>
      <c r="D162" s="6">
        <v>10</v>
      </c>
      <c r="E162" s="26">
        <f t="shared" si="6"/>
        <v>100</v>
      </c>
      <c r="F162" s="37"/>
    </row>
    <row r="163" spans="1:6" ht="60.75">
      <c r="A163" s="19" t="s">
        <v>38</v>
      </c>
      <c r="B163" s="54" t="s">
        <v>227</v>
      </c>
      <c r="C163" s="40">
        <v>600</v>
      </c>
      <c r="D163" s="6">
        <v>600</v>
      </c>
      <c r="E163" s="26">
        <f t="shared" si="6"/>
        <v>100</v>
      </c>
      <c r="F163" s="37"/>
    </row>
    <row r="164" spans="1:6" ht="136.5" customHeight="1">
      <c r="A164" s="19" t="s">
        <v>59</v>
      </c>
      <c r="B164" s="54" t="s">
        <v>227</v>
      </c>
      <c r="C164" s="40">
        <v>1555.05</v>
      </c>
      <c r="D164" s="61">
        <v>1555.05</v>
      </c>
      <c r="E164" s="26">
        <f t="shared" si="6"/>
        <v>100</v>
      </c>
      <c r="F164" s="37"/>
    </row>
    <row r="165" spans="1:6" ht="108.75">
      <c r="A165" s="19" t="s">
        <v>60</v>
      </c>
      <c r="B165" s="54" t="s">
        <v>227</v>
      </c>
      <c r="C165" s="40">
        <v>5000</v>
      </c>
      <c r="D165" s="6">
        <v>5000</v>
      </c>
      <c r="E165" s="26">
        <f t="shared" si="6"/>
        <v>100</v>
      </c>
      <c r="F165" s="37"/>
    </row>
    <row r="166" spans="1:6" ht="15.75">
      <c r="A166" s="18" t="s">
        <v>229</v>
      </c>
      <c r="B166" s="53" t="s">
        <v>230</v>
      </c>
      <c r="C166" s="25">
        <f>C167+C169+C172</f>
        <v>6377.7</v>
      </c>
      <c r="D166" s="25">
        <f>D167+D169+D172</f>
        <v>5515.2</v>
      </c>
      <c r="E166" s="25">
        <f t="shared" si="6"/>
        <v>86.47631591326027</v>
      </c>
      <c r="F166" s="37"/>
    </row>
    <row r="167" spans="1:6" ht="48.75">
      <c r="A167" s="19" t="s">
        <v>231</v>
      </c>
      <c r="B167" s="54" t="s">
        <v>232</v>
      </c>
      <c r="C167" s="26">
        <f>C168</f>
        <v>2690.1</v>
      </c>
      <c r="D167" s="26">
        <f>D168</f>
        <v>2640.1</v>
      </c>
      <c r="E167" s="26">
        <f t="shared" si="6"/>
        <v>98.14133303594662</v>
      </c>
      <c r="F167" s="37"/>
    </row>
    <row r="168" spans="1:6" ht="60.75">
      <c r="A168" s="22" t="s">
        <v>233</v>
      </c>
      <c r="B168" s="54" t="s">
        <v>319</v>
      </c>
      <c r="C168" s="26">
        <v>2690.1</v>
      </c>
      <c r="D168" s="13">
        <v>2640.1</v>
      </c>
      <c r="E168" s="26">
        <f t="shared" si="6"/>
        <v>98.14133303594662</v>
      </c>
      <c r="F168" s="37"/>
    </row>
    <row r="169" spans="1:6" ht="60.75">
      <c r="A169" s="20" t="s">
        <v>234</v>
      </c>
      <c r="B169" s="49" t="s">
        <v>235</v>
      </c>
      <c r="C169" s="27">
        <f>C170</f>
        <v>3644.1</v>
      </c>
      <c r="D169" s="27">
        <f>D170</f>
        <v>2831.6</v>
      </c>
      <c r="E169" s="26">
        <f t="shared" si="6"/>
        <v>77.70368540929174</v>
      </c>
      <c r="F169" s="37"/>
    </row>
    <row r="170" spans="1:6" ht="60.75">
      <c r="A170" s="20" t="s">
        <v>78</v>
      </c>
      <c r="B170" s="49" t="s">
        <v>236</v>
      </c>
      <c r="C170" s="30">
        <v>3644.1</v>
      </c>
      <c r="D170" s="6">
        <v>2831.6</v>
      </c>
      <c r="E170" s="26">
        <f>D170/C170*100</f>
        <v>77.70368540929174</v>
      </c>
      <c r="F170" s="37"/>
    </row>
    <row r="171" spans="1:6" ht="48.75">
      <c r="A171" s="19" t="s">
        <v>237</v>
      </c>
      <c r="B171" s="49" t="s">
        <v>371</v>
      </c>
      <c r="C171" s="30">
        <f>C172</f>
        <v>43.5</v>
      </c>
      <c r="D171" s="30">
        <f>D172</f>
        <v>43.5</v>
      </c>
      <c r="E171" s="26">
        <f aca="true" t="shared" si="7" ref="E171:E181">D171/C171*100</f>
        <v>100</v>
      </c>
      <c r="F171" s="37"/>
    </row>
    <row r="172" spans="1:6" ht="48.75">
      <c r="A172" s="19" t="s">
        <v>237</v>
      </c>
      <c r="B172" s="54" t="s">
        <v>320</v>
      </c>
      <c r="C172" s="29">
        <v>43.5</v>
      </c>
      <c r="D172" s="6">
        <v>43.5</v>
      </c>
      <c r="E172" s="26">
        <f t="shared" si="7"/>
        <v>100</v>
      </c>
      <c r="F172" s="37"/>
    </row>
    <row r="173" spans="1:6" ht="15.75">
      <c r="A173" s="18" t="s">
        <v>238</v>
      </c>
      <c r="B173" s="53" t="s">
        <v>239</v>
      </c>
      <c r="C173" s="28">
        <f>C174</f>
        <v>2475.9</v>
      </c>
      <c r="D173" s="28">
        <f>D174</f>
        <v>2475.9</v>
      </c>
      <c r="E173" s="25">
        <f t="shared" si="7"/>
        <v>100</v>
      </c>
      <c r="F173" s="37"/>
    </row>
    <row r="174" spans="1:6" ht="24.75">
      <c r="A174" s="20" t="s">
        <v>361</v>
      </c>
      <c r="B174" s="49" t="s">
        <v>240</v>
      </c>
      <c r="C174" s="30">
        <f>C175+C176</f>
        <v>2475.9</v>
      </c>
      <c r="D174" s="30">
        <f>D175+D176</f>
        <v>2475.9</v>
      </c>
      <c r="E174" s="26">
        <f t="shared" si="7"/>
        <v>100</v>
      </c>
      <c r="F174" s="37"/>
    </row>
    <row r="175" spans="1:6" ht="39.75" customHeight="1">
      <c r="A175" s="20" t="s">
        <v>39</v>
      </c>
      <c r="B175" s="49" t="s">
        <v>40</v>
      </c>
      <c r="C175" s="30">
        <v>542</v>
      </c>
      <c r="D175" s="11">
        <v>542</v>
      </c>
      <c r="E175" s="26">
        <f t="shared" si="7"/>
        <v>100</v>
      </c>
      <c r="F175" s="37"/>
    </row>
    <row r="176" spans="1:6" ht="24.75">
      <c r="A176" s="20" t="s">
        <v>361</v>
      </c>
      <c r="B176" s="49" t="s">
        <v>41</v>
      </c>
      <c r="C176" s="30">
        <v>1933.9</v>
      </c>
      <c r="D176" s="11">
        <v>1933.9</v>
      </c>
      <c r="E176" s="26">
        <f t="shared" si="7"/>
        <v>100</v>
      </c>
      <c r="F176" s="37"/>
    </row>
    <row r="177" spans="1:6" ht="36.75">
      <c r="A177" s="43" t="s">
        <v>422</v>
      </c>
      <c r="B177" s="55" t="s">
        <v>423</v>
      </c>
      <c r="C177" s="31">
        <f>C178</f>
        <v>0</v>
      </c>
      <c r="D177" s="46">
        <f>D178</f>
        <v>2.4</v>
      </c>
      <c r="E177" s="25">
        <v>0</v>
      </c>
      <c r="F177" s="37"/>
    </row>
    <row r="178" spans="1:6" ht="36.75">
      <c r="A178" s="44" t="s">
        <v>0</v>
      </c>
      <c r="B178" s="56" t="s">
        <v>1</v>
      </c>
      <c r="C178" s="30">
        <v>0</v>
      </c>
      <c r="D178" s="11">
        <v>2.4</v>
      </c>
      <c r="E178" s="26">
        <v>0</v>
      </c>
      <c r="F178" s="37"/>
    </row>
    <row r="179" spans="1:6" ht="36.75">
      <c r="A179" s="21" t="s">
        <v>329</v>
      </c>
      <c r="B179" s="57" t="s">
        <v>337</v>
      </c>
      <c r="C179" s="31">
        <f>C180</f>
        <v>0</v>
      </c>
      <c r="D179" s="31">
        <f>D180</f>
        <v>-122.7</v>
      </c>
      <c r="E179" s="25">
        <v>0</v>
      </c>
      <c r="F179" s="37"/>
    </row>
    <row r="180" spans="1:6" ht="48.75">
      <c r="A180" s="20" t="s">
        <v>330</v>
      </c>
      <c r="B180" s="49" t="s">
        <v>331</v>
      </c>
      <c r="C180" s="30">
        <v>0</v>
      </c>
      <c r="D180" s="11">
        <v>-122.7</v>
      </c>
      <c r="E180" s="26">
        <v>0</v>
      </c>
      <c r="F180" s="32"/>
    </row>
    <row r="181" spans="1:6" ht="15.75">
      <c r="A181" s="23" t="s">
        <v>241</v>
      </c>
      <c r="B181" s="58"/>
      <c r="C181" s="25">
        <f>C10+C99</f>
        <v>392088.8500000001</v>
      </c>
      <c r="D181" s="25">
        <f>D10+D99</f>
        <v>365926.35</v>
      </c>
      <c r="E181" s="25">
        <f t="shared" si="7"/>
        <v>93.32740525521189</v>
      </c>
      <c r="F181" s="37"/>
    </row>
  </sheetData>
  <sheetProtection/>
  <mergeCells count="8">
    <mergeCell ref="D7:E7"/>
    <mergeCell ref="B1:E1"/>
    <mergeCell ref="B4:E4"/>
    <mergeCell ref="A7:C7"/>
    <mergeCell ref="A6:E6"/>
    <mergeCell ref="B3:E3"/>
    <mergeCell ref="B5:E5"/>
    <mergeCell ref="B2:E2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view="pageBreakPreview" zoomScaleSheetLayoutView="100" zoomScalePageLayoutView="0" workbookViewId="0" topLeftCell="B1">
      <selection activeCell="B1" sqref="B1:E1"/>
    </sheetView>
  </sheetViews>
  <sheetFormatPr defaultColWidth="9.00390625" defaultRowHeight="12.75"/>
  <cols>
    <col min="1" max="1" width="69.875" style="0" customWidth="1"/>
    <col min="2" max="2" width="24.625" style="0" customWidth="1"/>
    <col min="3" max="3" width="11.00390625" style="0" customWidth="1"/>
    <col min="4" max="4" width="10.75390625" style="0" customWidth="1"/>
    <col min="5" max="5" width="11.875" style="0" customWidth="1"/>
    <col min="6" max="6" width="16.875" style="0" customWidth="1"/>
  </cols>
  <sheetData>
    <row r="1" spans="1:6" ht="15.75">
      <c r="A1" s="9"/>
      <c r="B1" s="69" t="s">
        <v>266</v>
      </c>
      <c r="C1" s="69"/>
      <c r="D1" s="69"/>
      <c r="E1" s="69"/>
      <c r="F1" s="1"/>
    </row>
    <row r="2" spans="1:6" ht="15.75">
      <c r="A2" s="9"/>
      <c r="B2" s="69" t="s">
        <v>265</v>
      </c>
      <c r="C2" s="69"/>
      <c r="D2" s="69"/>
      <c r="E2" s="69"/>
      <c r="F2" s="1"/>
    </row>
    <row r="3" spans="1:6" ht="15.75">
      <c r="A3" s="9"/>
      <c r="B3" s="14"/>
      <c r="C3" s="14"/>
      <c r="D3" s="14"/>
      <c r="E3" s="14"/>
      <c r="F3" s="1"/>
    </row>
    <row r="4" spans="1:6" ht="15.75" customHeight="1">
      <c r="A4" s="9"/>
      <c r="B4" s="70" t="s">
        <v>56</v>
      </c>
      <c r="C4" s="70"/>
      <c r="D4" s="70"/>
      <c r="E4" s="70"/>
      <c r="F4" s="1"/>
    </row>
    <row r="5" spans="1:6" ht="15.75" customHeight="1">
      <c r="A5" s="67"/>
      <c r="B5" s="67"/>
      <c r="C5" s="67"/>
      <c r="D5" s="67"/>
      <c r="E5" s="67"/>
      <c r="F5" s="10"/>
    </row>
    <row r="6" spans="1:6" ht="15.75">
      <c r="A6" s="67" t="s">
        <v>421</v>
      </c>
      <c r="B6" s="67"/>
      <c r="C6" s="67"/>
      <c r="D6" s="67"/>
      <c r="E6" s="67"/>
      <c r="F6" s="10"/>
    </row>
    <row r="7" spans="1:6" ht="15.75">
      <c r="A7" s="67" t="s">
        <v>55</v>
      </c>
      <c r="B7" s="67"/>
      <c r="C7" s="67"/>
      <c r="D7" s="67"/>
      <c r="E7" s="67"/>
      <c r="F7" s="10"/>
    </row>
    <row r="8" spans="1:5" ht="15" customHeight="1">
      <c r="A8" s="71"/>
      <c r="B8" s="71"/>
      <c r="C8" s="71"/>
      <c r="D8" s="68" t="s">
        <v>111</v>
      </c>
      <c r="E8" s="68"/>
    </row>
    <row r="9" spans="1:5" ht="47.25" customHeight="1">
      <c r="A9" s="33" t="s">
        <v>112</v>
      </c>
      <c r="B9" s="42" t="s">
        <v>113</v>
      </c>
      <c r="C9" s="24" t="s">
        <v>400</v>
      </c>
      <c r="D9" s="24" t="s">
        <v>54</v>
      </c>
      <c r="E9" s="24" t="s">
        <v>418</v>
      </c>
    </row>
    <row r="10" spans="1:5" ht="12" customHeight="1">
      <c r="A10" s="15">
        <v>1</v>
      </c>
      <c r="B10" s="16">
        <v>2</v>
      </c>
      <c r="C10" s="17">
        <v>3</v>
      </c>
      <c r="D10" s="2">
        <v>4</v>
      </c>
      <c r="E10" s="2">
        <v>5</v>
      </c>
    </row>
    <row r="11" spans="1:5" ht="15.75">
      <c r="A11" s="18" t="s">
        <v>114</v>
      </c>
      <c r="B11" s="50" t="s">
        <v>267</v>
      </c>
      <c r="C11" s="25">
        <f>C12+C38</f>
        <v>40582.2</v>
      </c>
      <c r="D11" s="25">
        <f>D12+D38</f>
        <v>40562.1</v>
      </c>
      <c r="E11" s="25">
        <f>D11/C11*100</f>
        <v>99.95047089610716</v>
      </c>
    </row>
    <row r="12" spans="1:5" ht="15.75">
      <c r="A12" s="18" t="s">
        <v>115</v>
      </c>
      <c r="B12" s="51"/>
      <c r="C12" s="25">
        <f>C13+C19+C31+C34+C23</f>
        <v>35371.7</v>
      </c>
      <c r="D12" s="25">
        <f>D13+D19+D31+D34+D23</f>
        <v>35397.5</v>
      </c>
      <c r="E12" s="25">
        <f aca="true" t="shared" si="0" ref="E12:E80">D12/C12*100</f>
        <v>100.07293966645652</v>
      </c>
    </row>
    <row r="13" spans="1:5" ht="15.75">
      <c r="A13" s="18" t="s">
        <v>116</v>
      </c>
      <c r="B13" s="50" t="s">
        <v>117</v>
      </c>
      <c r="C13" s="25">
        <f>C14</f>
        <v>21630.5</v>
      </c>
      <c r="D13" s="25">
        <f>D14</f>
        <v>21655.7</v>
      </c>
      <c r="E13" s="25">
        <f t="shared" si="0"/>
        <v>100.11650216130002</v>
      </c>
    </row>
    <row r="14" spans="1:5" ht="15.75">
      <c r="A14" s="18" t="s">
        <v>118</v>
      </c>
      <c r="B14" s="50" t="s">
        <v>119</v>
      </c>
      <c r="C14" s="4">
        <f>C15+C16+C17+C18</f>
        <v>21630.5</v>
      </c>
      <c r="D14" s="4">
        <f>D15+D16+D17+D18</f>
        <v>21655.7</v>
      </c>
      <c r="E14" s="25">
        <f t="shared" si="0"/>
        <v>100.11650216130002</v>
      </c>
    </row>
    <row r="15" spans="1:5" ht="38.25" customHeight="1">
      <c r="A15" s="20" t="s">
        <v>268</v>
      </c>
      <c r="B15" s="49" t="s">
        <v>120</v>
      </c>
      <c r="C15" s="26">
        <v>21311.5</v>
      </c>
      <c r="D15" s="6">
        <v>21336.4</v>
      </c>
      <c r="E15" s="26">
        <f t="shared" si="0"/>
        <v>100.11683832672502</v>
      </c>
    </row>
    <row r="16" spans="1:5" ht="63" customHeight="1">
      <c r="A16" s="20" t="s">
        <v>269</v>
      </c>
      <c r="B16" s="49" t="s">
        <v>270</v>
      </c>
      <c r="C16" s="26">
        <v>6</v>
      </c>
      <c r="D16" s="6">
        <v>6.1</v>
      </c>
      <c r="E16" s="26">
        <f t="shared" si="0"/>
        <v>101.66666666666666</v>
      </c>
    </row>
    <row r="17" spans="1:5" ht="24.75">
      <c r="A17" s="20" t="s">
        <v>271</v>
      </c>
      <c r="B17" s="49" t="s">
        <v>121</v>
      </c>
      <c r="C17" s="26">
        <v>205</v>
      </c>
      <c r="D17" s="6">
        <v>205.2</v>
      </c>
      <c r="E17" s="26">
        <f t="shared" si="0"/>
        <v>100.09756097560975</v>
      </c>
    </row>
    <row r="18" spans="1:5" ht="49.5" customHeight="1">
      <c r="A18" s="20" t="s">
        <v>272</v>
      </c>
      <c r="B18" s="49" t="s">
        <v>122</v>
      </c>
      <c r="C18" s="26">
        <v>108</v>
      </c>
      <c r="D18" s="6">
        <v>108</v>
      </c>
      <c r="E18" s="26">
        <f t="shared" si="0"/>
        <v>100</v>
      </c>
    </row>
    <row r="19" spans="1:5" ht="15.75">
      <c r="A19" s="18" t="s">
        <v>123</v>
      </c>
      <c r="B19" s="50" t="s">
        <v>124</v>
      </c>
      <c r="C19" s="25">
        <f>C20</f>
        <v>426.8</v>
      </c>
      <c r="D19" s="25">
        <f>D20</f>
        <v>426.90000000000003</v>
      </c>
      <c r="E19" s="25">
        <f t="shared" si="0"/>
        <v>100.02343017806936</v>
      </c>
    </row>
    <row r="20" spans="1:5" ht="15.75">
      <c r="A20" s="19" t="s">
        <v>126</v>
      </c>
      <c r="B20" s="51" t="s">
        <v>274</v>
      </c>
      <c r="C20" s="26">
        <f>C21+C22</f>
        <v>426.8</v>
      </c>
      <c r="D20" s="26">
        <f>D21+D22</f>
        <v>426.90000000000003</v>
      </c>
      <c r="E20" s="26">
        <f t="shared" si="0"/>
        <v>100.02343017806936</v>
      </c>
    </row>
    <row r="21" spans="1:5" ht="15.75">
      <c r="A21" s="19" t="s">
        <v>126</v>
      </c>
      <c r="B21" s="49" t="s">
        <v>244</v>
      </c>
      <c r="C21" s="26">
        <v>426.7</v>
      </c>
      <c r="D21" s="6">
        <v>431.3</v>
      </c>
      <c r="E21" s="26">
        <f t="shared" si="0"/>
        <v>101.07804077806422</v>
      </c>
    </row>
    <row r="22" spans="1:5" ht="15.75" customHeight="1">
      <c r="A22" s="19" t="s">
        <v>322</v>
      </c>
      <c r="B22" s="49" t="s">
        <v>246</v>
      </c>
      <c r="C22" s="26">
        <v>0.1</v>
      </c>
      <c r="D22" s="6">
        <v>-4.4</v>
      </c>
      <c r="E22" s="26" t="s">
        <v>67</v>
      </c>
    </row>
    <row r="23" spans="1:5" ht="15.75">
      <c r="A23" s="18" t="s">
        <v>139</v>
      </c>
      <c r="B23" s="50" t="s">
        <v>103</v>
      </c>
      <c r="C23" s="25">
        <f>C24+C26</f>
        <v>13307.4</v>
      </c>
      <c r="D23" s="25">
        <f>D24+D26</f>
        <v>13308.199999999999</v>
      </c>
      <c r="E23" s="25">
        <f t="shared" si="0"/>
        <v>100.00601169274236</v>
      </c>
    </row>
    <row r="24" spans="1:5" ht="15.75">
      <c r="A24" s="12" t="s">
        <v>90</v>
      </c>
      <c r="B24" s="59" t="s">
        <v>104</v>
      </c>
      <c r="C24" s="26">
        <f>C25</f>
        <v>396.1</v>
      </c>
      <c r="D24" s="26">
        <f>D25</f>
        <v>396.4</v>
      </c>
      <c r="E24" s="26">
        <f t="shared" si="0"/>
        <v>100.07573844988637</v>
      </c>
    </row>
    <row r="25" spans="1:5" ht="24.75">
      <c r="A25" s="12" t="s">
        <v>91</v>
      </c>
      <c r="B25" s="59" t="s">
        <v>97</v>
      </c>
      <c r="C25" s="26">
        <v>396.1</v>
      </c>
      <c r="D25" s="6">
        <v>396.4</v>
      </c>
      <c r="E25" s="26">
        <f t="shared" si="0"/>
        <v>100.07573844988637</v>
      </c>
    </row>
    <row r="26" spans="1:5" ht="15.75">
      <c r="A26" s="12" t="s">
        <v>92</v>
      </c>
      <c r="B26" s="59" t="s">
        <v>98</v>
      </c>
      <c r="C26" s="26">
        <f>C27+C29</f>
        <v>12911.3</v>
      </c>
      <c r="D26" s="26">
        <f>D27+D29</f>
        <v>12911.8</v>
      </c>
      <c r="E26" s="26">
        <f t="shared" si="0"/>
        <v>100.0038725767351</v>
      </c>
    </row>
    <row r="27" spans="1:5" ht="24.75">
      <c r="A27" s="12" t="s">
        <v>93</v>
      </c>
      <c r="B27" s="59" t="s">
        <v>99</v>
      </c>
      <c r="C27" s="26">
        <f>C28</f>
        <v>12439.5</v>
      </c>
      <c r="D27" s="26">
        <f>D28</f>
        <v>12439.8</v>
      </c>
      <c r="E27" s="26">
        <f t="shared" si="0"/>
        <v>100.00241167249486</v>
      </c>
    </row>
    <row r="28" spans="1:5" ht="36.75">
      <c r="A28" s="12" t="s">
        <v>94</v>
      </c>
      <c r="B28" s="59" t="s">
        <v>100</v>
      </c>
      <c r="C28" s="26">
        <v>12439.5</v>
      </c>
      <c r="D28" s="6">
        <v>12439.8</v>
      </c>
      <c r="E28" s="26">
        <f t="shared" si="0"/>
        <v>100.00241167249486</v>
      </c>
    </row>
    <row r="29" spans="1:5" ht="24.75">
      <c r="A29" s="12" t="s">
        <v>95</v>
      </c>
      <c r="B29" s="59" t="s">
        <v>101</v>
      </c>
      <c r="C29" s="26">
        <f>C30</f>
        <v>471.8</v>
      </c>
      <c r="D29" s="26">
        <f>D30</f>
        <v>472</v>
      </c>
      <c r="E29" s="26">
        <f t="shared" si="0"/>
        <v>100.04239084357778</v>
      </c>
    </row>
    <row r="30" spans="1:5" ht="36.75">
      <c r="A30" s="12" t="s">
        <v>96</v>
      </c>
      <c r="B30" s="59" t="s">
        <v>102</v>
      </c>
      <c r="C30" s="26">
        <v>471.8</v>
      </c>
      <c r="D30" s="6">
        <v>472</v>
      </c>
      <c r="E30" s="26">
        <f t="shared" si="0"/>
        <v>100.04239084357778</v>
      </c>
    </row>
    <row r="31" spans="1:5" ht="15.75">
      <c r="A31" s="18" t="s">
        <v>127</v>
      </c>
      <c r="B31" s="50" t="s">
        <v>128</v>
      </c>
      <c r="C31" s="25">
        <f>C32</f>
        <v>6.9</v>
      </c>
      <c r="D31" s="25">
        <f>D32</f>
        <v>6.9</v>
      </c>
      <c r="E31" s="25">
        <f t="shared" si="0"/>
        <v>100</v>
      </c>
    </row>
    <row r="32" spans="1:5" ht="24.75">
      <c r="A32" s="12" t="s">
        <v>341</v>
      </c>
      <c r="B32" s="51" t="s">
        <v>105</v>
      </c>
      <c r="C32" s="26">
        <f>C33</f>
        <v>6.9</v>
      </c>
      <c r="D32" s="26">
        <f>D33</f>
        <v>6.9</v>
      </c>
      <c r="E32" s="26">
        <f t="shared" si="0"/>
        <v>100</v>
      </c>
    </row>
    <row r="33" spans="1:5" ht="33" customHeight="1">
      <c r="A33" s="12" t="s">
        <v>342</v>
      </c>
      <c r="B33" s="51" t="s">
        <v>106</v>
      </c>
      <c r="C33" s="26">
        <v>6.9</v>
      </c>
      <c r="D33" s="6">
        <v>6.9</v>
      </c>
      <c r="E33" s="26">
        <f t="shared" si="0"/>
        <v>100</v>
      </c>
    </row>
    <row r="34" spans="1:5" ht="24.75">
      <c r="A34" s="18" t="s">
        <v>133</v>
      </c>
      <c r="B34" s="50" t="s">
        <v>134</v>
      </c>
      <c r="C34" s="25">
        <f aca="true" t="shared" si="1" ref="C34:D36">C35</f>
        <v>0.1</v>
      </c>
      <c r="D34" s="25">
        <f t="shared" si="1"/>
        <v>-0.2</v>
      </c>
      <c r="E34" s="25">
        <f t="shared" si="0"/>
        <v>-200</v>
      </c>
    </row>
    <row r="35" spans="1:5" ht="15.75">
      <c r="A35" s="12" t="s">
        <v>139</v>
      </c>
      <c r="B35" s="51" t="s">
        <v>140</v>
      </c>
      <c r="C35" s="26">
        <f t="shared" si="1"/>
        <v>0.1</v>
      </c>
      <c r="D35" s="26">
        <f t="shared" si="1"/>
        <v>-0.2</v>
      </c>
      <c r="E35" s="26">
        <f t="shared" si="0"/>
        <v>-200</v>
      </c>
    </row>
    <row r="36" spans="1:5" ht="15.75">
      <c r="A36" s="12" t="s">
        <v>107</v>
      </c>
      <c r="B36" s="51" t="s">
        <v>109</v>
      </c>
      <c r="C36" s="26">
        <f t="shared" si="1"/>
        <v>0.1</v>
      </c>
      <c r="D36" s="26">
        <f t="shared" si="1"/>
        <v>-0.2</v>
      </c>
      <c r="E36" s="26">
        <f t="shared" si="0"/>
        <v>-200</v>
      </c>
    </row>
    <row r="37" spans="1:5" ht="24.75">
      <c r="A37" s="12" t="s">
        <v>108</v>
      </c>
      <c r="B37" s="59" t="s">
        <v>110</v>
      </c>
      <c r="C37" s="26">
        <v>0.1</v>
      </c>
      <c r="D37" s="26">
        <v>-0.2</v>
      </c>
      <c r="E37" s="26">
        <f t="shared" si="0"/>
        <v>-200</v>
      </c>
    </row>
    <row r="38" spans="1:5" ht="15.75">
      <c r="A38" s="18" t="s">
        <v>150</v>
      </c>
      <c r="B38" s="51"/>
      <c r="C38" s="25">
        <f>C39+C48+C51+C66+C57</f>
        <v>5210.499999999999</v>
      </c>
      <c r="D38" s="25">
        <f>D39+D48+D51+D66+D57</f>
        <v>5164.5999999999985</v>
      </c>
      <c r="E38" s="25">
        <f t="shared" si="0"/>
        <v>99.11908646003262</v>
      </c>
    </row>
    <row r="39" spans="1:5" ht="24.75">
      <c r="A39" s="18" t="s">
        <v>151</v>
      </c>
      <c r="B39" s="50" t="s">
        <v>152</v>
      </c>
      <c r="C39" s="25">
        <f>C40+C45</f>
        <v>3927.3</v>
      </c>
      <c r="D39" s="25">
        <f>D40+D45</f>
        <v>3927.4</v>
      </c>
      <c r="E39" s="25">
        <f t="shared" si="0"/>
        <v>100.0025462786138</v>
      </c>
    </row>
    <row r="40" spans="1:5" ht="48.75">
      <c r="A40" s="19" t="s">
        <v>247</v>
      </c>
      <c r="B40" s="51" t="s">
        <v>157</v>
      </c>
      <c r="C40" s="26">
        <f>C41+C43</f>
        <v>3927.3</v>
      </c>
      <c r="D40" s="26">
        <f>D41+D43</f>
        <v>3927.4</v>
      </c>
      <c r="E40" s="26">
        <f t="shared" si="0"/>
        <v>100.0025462786138</v>
      </c>
    </row>
    <row r="41" spans="1:5" ht="36.75">
      <c r="A41" s="19" t="s">
        <v>158</v>
      </c>
      <c r="B41" s="49" t="s">
        <v>159</v>
      </c>
      <c r="C41" s="26">
        <f>C42</f>
        <v>3704.8</v>
      </c>
      <c r="D41" s="26">
        <f>D42</f>
        <v>3704.8</v>
      </c>
      <c r="E41" s="26">
        <f t="shared" si="0"/>
        <v>100</v>
      </c>
    </row>
    <row r="42" spans="1:5" ht="36.75" customHeight="1">
      <c r="A42" s="19" t="s">
        <v>248</v>
      </c>
      <c r="B42" s="49" t="s">
        <v>278</v>
      </c>
      <c r="C42" s="26">
        <v>3704.8</v>
      </c>
      <c r="D42" s="6">
        <v>3704.8</v>
      </c>
      <c r="E42" s="26">
        <f t="shared" si="0"/>
        <v>100</v>
      </c>
    </row>
    <row r="43" spans="1:5" ht="48.75">
      <c r="A43" s="20" t="s">
        <v>88</v>
      </c>
      <c r="B43" s="51" t="s">
        <v>162</v>
      </c>
      <c r="C43" s="26">
        <f>C44</f>
        <v>222.5</v>
      </c>
      <c r="D43" s="26">
        <f>D44</f>
        <v>222.6</v>
      </c>
      <c r="E43" s="26">
        <f t="shared" si="0"/>
        <v>100.0449438202247</v>
      </c>
    </row>
    <row r="44" spans="1:5" ht="36.75">
      <c r="A44" s="19" t="s">
        <v>343</v>
      </c>
      <c r="B44" s="51" t="s">
        <v>345</v>
      </c>
      <c r="C44" s="26">
        <v>222.5</v>
      </c>
      <c r="D44" s="6">
        <v>222.6</v>
      </c>
      <c r="E44" s="26">
        <f t="shared" si="0"/>
        <v>100.0449438202247</v>
      </c>
    </row>
    <row r="45" spans="1:5" ht="48.75" customHeight="1" hidden="1">
      <c r="A45" s="12" t="s">
        <v>347</v>
      </c>
      <c r="B45" s="51" t="s">
        <v>346</v>
      </c>
      <c r="C45" s="26">
        <f>C46</f>
        <v>0</v>
      </c>
      <c r="D45" s="26">
        <f>D46</f>
        <v>0</v>
      </c>
      <c r="E45" s="26">
        <v>0</v>
      </c>
    </row>
    <row r="46" spans="1:5" ht="48.75" hidden="1">
      <c r="A46" s="12" t="s">
        <v>80</v>
      </c>
      <c r="B46" s="51" t="s">
        <v>81</v>
      </c>
      <c r="C46" s="26">
        <f>C47</f>
        <v>0</v>
      </c>
      <c r="D46" s="26">
        <f>D47</f>
        <v>0</v>
      </c>
      <c r="E46" s="26">
        <v>0</v>
      </c>
    </row>
    <row r="47" spans="1:5" ht="36.75" customHeight="1" hidden="1">
      <c r="A47" s="12" t="s">
        <v>348</v>
      </c>
      <c r="B47" s="51" t="s">
        <v>82</v>
      </c>
      <c r="C47" s="26">
        <v>0</v>
      </c>
      <c r="D47" s="6">
        <v>0</v>
      </c>
      <c r="E47" s="26">
        <v>0</v>
      </c>
    </row>
    <row r="48" spans="1:5" ht="15.75">
      <c r="A48" s="18" t="s">
        <v>288</v>
      </c>
      <c r="B48" s="50" t="s">
        <v>173</v>
      </c>
      <c r="C48" s="25">
        <f>C49+C50</f>
        <v>552.9</v>
      </c>
      <c r="D48" s="25">
        <f>D49+D50</f>
        <v>553</v>
      </c>
      <c r="E48" s="25">
        <f t="shared" si="0"/>
        <v>100.01808645324653</v>
      </c>
    </row>
    <row r="49" spans="1:5" ht="15.75" customHeight="1">
      <c r="A49" s="20" t="s">
        <v>349</v>
      </c>
      <c r="B49" s="52" t="s">
        <v>335</v>
      </c>
      <c r="C49" s="27">
        <v>2.1</v>
      </c>
      <c r="D49" s="6">
        <v>2.1</v>
      </c>
      <c r="E49" s="26">
        <f t="shared" si="0"/>
        <v>100</v>
      </c>
    </row>
    <row r="50" spans="1:5" ht="15.75">
      <c r="A50" s="20" t="s">
        <v>350</v>
      </c>
      <c r="B50" s="52" t="s">
        <v>334</v>
      </c>
      <c r="C50" s="27">
        <v>550.8</v>
      </c>
      <c r="D50" s="6">
        <v>550.9</v>
      </c>
      <c r="E50" s="26">
        <f t="shared" si="0"/>
        <v>100.01815541031227</v>
      </c>
    </row>
    <row r="51" spans="1:5" ht="14.25" customHeight="1">
      <c r="A51" s="18" t="s">
        <v>174</v>
      </c>
      <c r="B51" s="50" t="s">
        <v>175</v>
      </c>
      <c r="C51" s="25">
        <f>C52+C55</f>
        <v>567.9</v>
      </c>
      <c r="D51" s="25">
        <f>D52+D55</f>
        <v>567.9</v>
      </c>
      <c r="E51" s="25">
        <f t="shared" si="0"/>
        <v>100</v>
      </c>
    </row>
    <row r="52" spans="1:5" ht="36" customHeight="1">
      <c r="A52" s="19" t="s">
        <v>262</v>
      </c>
      <c r="B52" s="51" t="s">
        <v>176</v>
      </c>
      <c r="C52" s="26">
        <f>C53+C54</f>
        <v>166.4</v>
      </c>
      <c r="D52" s="26">
        <f>D53+D54</f>
        <v>166.4</v>
      </c>
      <c r="E52" s="26">
        <f t="shared" si="0"/>
        <v>100</v>
      </c>
    </row>
    <row r="53" spans="1:5" ht="49.5" customHeight="1">
      <c r="A53" s="19" t="s">
        <v>351</v>
      </c>
      <c r="B53" s="51" t="s">
        <v>333</v>
      </c>
      <c r="C53" s="26">
        <v>116.4</v>
      </c>
      <c r="D53" s="26">
        <v>116.4</v>
      </c>
      <c r="E53" s="26">
        <f t="shared" si="0"/>
        <v>100</v>
      </c>
    </row>
    <row r="54" spans="1:5" ht="49.5" customHeight="1">
      <c r="A54" s="19" t="s">
        <v>411</v>
      </c>
      <c r="B54" s="51" t="s">
        <v>412</v>
      </c>
      <c r="C54" s="26">
        <v>50</v>
      </c>
      <c r="D54" s="6">
        <v>50</v>
      </c>
      <c r="E54" s="26">
        <f t="shared" si="0"/>
        <v>100</v>
      </c>
    </row>
    <row r="55" spans="1:5" ht="23.25" customHeight="1">
      <c r="A55" s="19" t="s">
        <v>263</v>
      </c>
      <c r="B55" s="51" t="s">
        <v>295</v>
      </c>
      <c r="C55" s="26">
        <f>C56</f>
        <v>401.5</v>
      </c>
      <c r="D55" s="26">
        <f>D56</f>
        <v>401.5</v>
      </c>
      <c r="E55" s="26">
        <f t="shared" si="0"/>
        <v>100</v>
      </c>
    </row>
    <row r="56" spans="1:5" ht="24.75">
      <c r="A56" s="20" t="s">
        <v>177</v>
      </c>
      <c r="B56" s="52" t="s">
        <v>296</v>
      </c>
      <c r="C56" s="26">
        <v>401.5</v>
      </c>
      <c r="D56" s="6">
        <v>401.5</v>
      </c>
      <c r="E56" s="26">
        <f t="shared" si="0"/>
        <v>100</v>
      </c>
    </row>
    <row r="57" spans="1:5" ht="15.75">
      <c r="A57" s="18" t="s">
        <v>178</v>
      </c>
      <c r="B57" s="50" t="s">
        <v>179</v>
      </c>
      <c r="C57" s="25">
        <f>C58+C62+C60+C64</f>
        <v>162.4</v>
      </c>
      <c r="D57" s="25">
        <f>D58+D62+D60+D64</f>
        <v>162.4</v>
      </c>
      <c r="E57" s="25">
        <f t="shared" si="0"/>
        <v>100</v>
      </c>
    </row>
    <row r="58" spans="1:5" ht="24.75">
      <c r="A58" s="20" t="s">
        <v>413</v>
      </c>
      <c r="B58" s="52" t="s">
        <v>414</v>
      </c>
      <c r="C58" s="26">
        <f>C59</f>
        <v>106</v>
      </c>
      <c r="D58" s="26">
        <f>D59</f>
        <v>106</v>
      </c>
      <c r="E58" s="26">
        <f t="shared" si="0"/>
        <v>100</v>
      </c>
    </row>
    <row r="59" spans="1:5" ht="26.25" customHeight="1">
      <c r="A59" s="20" t="s">
        <v>398</v>
      </c>
      <c r="B59" s="52" t="s">
        <v>399</v>
      </c>
      <c r="C59" s="26">
        <v>106</v>
      </c>
      <c r="D59" s="6">
        <v>106</v>
      </c>
      <c r="E59" s="26">
        <f t="shared" si="0"/>
        <v>100</v>
      </c>
    </row>
    <row r="60" spans="1:5" ht="26.25" customHeight="1">
      <c r="A60" s="20" t="s">
        <v>16</v>
      </c>
      <c r="B60" s="52" t="s">
        <v>17</v>
      </c>
      <c r="C60" s="26">
        <f>C61</f>
        <v>30</v>
      </c>
      <c r="D60" s="26">
        <f>D61</f>
        <v>30</v>
      </c>
      <c r="E60" s="26">
        <f t="shared" si="0"/>
        <v>100</v>
      </c>
    </row>
    <row r="61" spans="1:5" ht="26.25" customHeight="1">
      <c r="A61" s="20" t="s">
        <v>18</v>
      </c>
      <c r="B61" s="52" t="s">
        <v>19</v>
      </c>
      <c r="C61" s="26">
        <v>30</v>
      </c>
      <c r="D61" s="6">
        <v>30</v>
      </c>
      <c r="E61" s="26">
        <f t="shared" si="0"/>
        <v>100</v>
      </c>
    </row>
    <row r="62" spans="1:5" ht="26.25" customHeight="1">
      <c r="A62" s="20" t="s">
        <v>415</v>
      </c>
      <c r="B62" s="52" t="s">
        <v>417</v>
      </c>
      <c r="C62" s="26">
        <f>C63</f>
        <v>21.4</v>
      </c>
      <c r="D62" s="26">
        <f>D63</f>
        <v>21.4</v>
      </c>
      <c r="E62" s="26">
        <f t="shared" si="0"/>
        <v>100</v>
      </c>
    </row>
    <row r="63" spans="1:5" ht="26.25" customHeight="1">
      <c r="A63" s="20" t="s">
        <v>415</v>
      </c>
      <c r="B63" s="52" t="s">
        <v>416</v>
      </c>
      <c r="C63" s="26">
        <v>21.4</v>
      </c>
      <c r="D63" s="6">
        <v>21.4</v>
      </c>
      <c r="E63" s="26">
        <f t="shared" si="0"/>
        <v>100</v>
      </c>
    </row>
    <row r="64" spans="1:5" ht="16.5" customHeight="1">
      <c r="A64" s="45" t="s">
        <v>192</v>
      </c>
      <c r="B64" s="51" t="s">
        <v>193</v>
      </c>
      <c r="C64" s="26">
        <f>C65</f>
        <v>5</v>
      </c>
      <c r="D64" s="26">
        <f>D65</f>
        <v>5</v>
      </c>
      <c r="E64" s="26">
        <f t="shared" si="0"/>
        <v>100</v>
      </c>
    </row>
    <row r="65" spans="1:5" ht="26.25" customHeight="1">
      <c r="A65" s="19" t="s">
        <v>45</v>
      </c>
      <c r="B65" s="51" t="s">
        <v>46</v>
      </c>
      <c r="C65" s="26">
        <v>5</v>
      </c>
      <c r="D65" s="6">
        <v>5</v>
      </c>
      <c r="E65" s="26">
        <f t="shared" si="0"/>
        <v>100</v>
      </c>
    </row>
    <row r="66" spans="1:5" ht="15.75">
      <c r="A66" s="18" t="s">
        <v>199</v>
      </c>
      <c r="B66" s="50" t="s">
        <v>200</v>
      </c>
      <c r="C66" s="25">
        <f>C67+C69</f>
        <v>0</v>
      </c>
      <c r="D66" s="25">
        <f>D67+D69</f>
        <v>-46.1</v>
      </c>
      <c r="E66" s="25">
        <v>0</v>
      </c>
    </row>
    <row r="67" spans="1:5" ht="15.75">
      <c r="A67" s="12" t="s">
        <v>201</v>
      </c>
      <c r="B67" s="51" t="s">
        <v>202</v>
      </c>
      <c r="C67" s="26">
        <f>C68</f>
        <v>0</v>
      </c>
      <c r="D67" s="26">
        <f>D68</f>
        <v>-46.1</v>
      </c>
      <c r="E67" s="26">
        <v>0</v>
      </c>
    </row>
    <row r="68" spans="1:5" ht="15.75">
      <c r="A68" s="12" t="s">
        <v>89</v>
      </c>
      <c r="B68" s="51" t="s">
        <v>352</v>
      </c>
      <c r="C68" s="26">
        <v>0</v>
      </c>
      <c r="D68" s="6">
        <v>-46.1</v>
      </c>
      <c r="E68" s="26">
        <v>0</v>
      </c>
    </row>
    <row r="69" spans="1:5" ht="15.75">
      <c r="A69" s="20" t="s">
        <v>353</v>
      </c>
      <c r="B69" s="51" t="s">
        <v>354</v>
      </c>
      <c r="C69" s="26">
        <f>C70</f>
        <v>0</v>
      </c>
      <c r="D69" s="26">
        <f>D70</f>
        <v>0</v>
      </c>
      <c r="E69" s="26">
        <v>0</v>
      </c>
    </row>
    <row r="70" spans="1:5" ht="15.75">
      <c r="A70" s="20" t="s">
        <v>356</v>
      </c>
      <c r="B70" s="51" t="s">
        <v>355</v>
      </c>
      <c r="C70" s="26">
        <v>0</v>
      </c>
      <c r="D70" s="6">
        <v>0</v>
      </c>
      <c r="E70" s="26">
        <v>0</v>
      </c>
    </row>
    <row r="71" spans="1:5" ht="17.25" customHeight="1">
      <c r="A71" s="18" t="s">
        <v>205</v>
      </c>
      <c r="B71" s="53" t="s">
        <v>301</v>
      </c>
      <c r="C71" s="25">
        <f>C72+C101+C105</f>
        <v>71094.2</v>
      </c>
      <c r="D71" s="25">
        <f>D72+D101+D105</f>
        <v>52179.200000000004</v>
      </c>
      <c r="E71" s="25">
        <f t="shared" si="0"/>
        <v>73.39445411862009</v>
      </c>
    </row>
    <row r="72" spans="1:5" ht="26.25" customHeight="1">
      <c r="A72" s="18" t="s">
        <v>206</v>
      </c>
      <c r="B72" s="53" t="s">
        <v>302</v>
      </c>
      <c r="C72" s="25">
        <f>C73+C76+C79+C94</f>
        <v>71087.4</v>
      </c>
      <c r="D72" s="25">
        <f>D73+D76+D79+D94</f>
        <v>52172.4</v>
      </c>
      <c r="E72" s="25">
        <f t="shared" si="0"/>
        <v>73.39190911469544</v>
      </c>
    </row>
    <row r="73" spans="1:5" ht="15" customHeight="1">
      <c r="A73" s="18" t="s">
        <v>369</v>
      </c>
      <c r="B73" s="53" t="s">
        <v>370</v>
      </c>
      <c r="C73" s="25">
        <f>C74+C75</f>
        <v>17828</v>
      </c>
      <c r="D73" s="25">
        <f>D74+D75</f>
        <v>15248.8</v>
      </c>
      <c r="E73" s="25">
        <f t="shared" si="0"/>
        <v>85.5328696432578</v>
      </c>
    </row>
    <row r="74" spans="1:5" ht="16.5" customHeight="1">
      <c r="A74" s="12" t="s">
        <v>83</v>
      </c>
      <c r="B74" s="54" t="s">
        <v>254</v>
      </c>
      <c r="C74" s="29">
        <v>17195</v>
      </c>
      <c r="D74" s="6">
        <v>14615.8</v>
      </c>
      <c r="E74" s="26">
        <f t="shared" si="0"/>
        <v>85.00029078220412</v>
      </c>
    </row>
    <row r="75" spans="1:5" ht="24" customHeight="1">
      <c r="A75" s="19" t="s">
        <v>47</v>
      </c>
      <c r="B75" s="54" t="s">
        <v>48</v>
      </c>
      <c r="C75" s="29">
        <v>633</v>
      </c>
      <c r="D75" s="6">
        <v>633</v>
      </c>
      <c r="E75" s="26">
        <f t="shared" si="0"/>
        <v>100</v>
      </c>
    </row>
    <row r="76" spans="1:5" ht="17.25" customHeight="1">
      <c r="A76" s="18" t="s">
        <v>209</v>
      </c>
      <c r="B76" s="53" t="s">
        <v>210</v>
      </c>
      <c r="C76" s="25">
        <f>C77+C78</f>
        <v>937.3000000000001</v>
      </c>
      <c r="D76" s="25">
        <f>D77+D78</f>
        <v>937.3000000000001</v>
      </c>
      <c r="E76" s="25">
        <f t="shared" si="0"/>
        <v>100</v>
      </c>
    </row>
    <row r="77" spans="1:5" ht="37.5" customHeight="1">
      <c r="A77" s="12" t="s">
        <v>256</v>
      </c>
      <c r="B77" s="51" t="s">
        <v>255</v>
      </c>
      <c r="C77" s="29">
        <v>886.2</v>
      </c>
      <c r="D77" s="11">
        <v>886.2</v>
      </c>
      <c r="E77" s="26">
        <f t="shared" si="0"/>
        <v>100</v>
      </c>
    </row>
    <row r="78" spans="1:5" ht="48" customHeight="1">
      <c r="A78" s="12" t="s">
        <v>252</v>
      </c>
      <c r="B78" s="51" t="s">
        <v>87</v>
      </c>
      <c r="C78" s="29">
        <v>51.1</v>
      </c>
      <c r="D78" s="11">
        <v>51.1</v>
      </c>
      <c r="E78" s="26">
        <f t="shared" si="0"/>
        <v>100</v>
      </c>
    </row>
    <row r="79" spans="1:5" ht="24.75">
      <c r="A79" s="21" t="s">
        <v>49</v>
      </c>
      <c r="B79" s="53" t="s">
        <v>222</v>
      </c>
      <c r="C79" s="25">
        <f>C82+C87+C80</f>
        <v>50858.7</v>
      </c>
      <c r="D79" s="25">
        <f>D82+D87+D80</f>
        <v>34522.9</v>
      </c>
      <c r="E79" s="25">
        <f t="shared" si="0"/>
        <v>67.88002839238911</v>
      </c>
    </row>
    <row r="80" spans="1:5" ht="36.75">
      <c r="A80" s="20" t="s">
        <v>389</v>
      </c>
      <c r="B80" s="54" t="s">
        <v>390</v>
      </c>
      <c r="C80" s="26">
        <f>C81</f>
        <v>15034.3</v>
      </c>
      <c r="D80" s="26">
        <f>D81</f>
        <v>4487.3</v>
      </c>
      <c r="E80" s="26">
        <f t="shared" si="0"/>
        <v>29.847083003531928</v>
      </c>
    </row>
    <row r="81" spans="1:5" ht="36.75">
      <c r="A81" s="20" t="s">
        <v>391</v>
      </c>
      <c r="B81" s="54" t="s">
        <v>392</v>
      </c>
      <c r="C81" s="26">
        <v>15034.3</v>
      </c>
      <c r="D81" s="26">
        <v>4487.3</v>
      </c>
      <c r="E81" s="26">
        <f>D81/C81*100</f>
        <v>29.847083003531928</v>
      </c>
    </row>
    <row r="82" spans="1:5" ht="36.75">
      <c r="A82" s="18" t="s">
        <v>318</v>
      </c>
      <c r="B82" s="53" t="s">
        <v>260</v>
      </c>
      <c r="C82" s="25">
        <f>C83</f>
        <v>0</v>
      </c>
      <c r="D82" s="25">
        <f>D83</f>
        <v>0</v>
      </c>
      <c r="E82" s="25">
        <v>0</v>
      </c>
    </row>
    <row r="83" spans="1:5" ht="24" customHeight="1">
      <c r="A83" s="18" t="s">
        <v>357</v>
      </c>
      <c r="B83" s="53" t="s">
        <v>259</v>
      </c>
      <c r="C83" s="28">
        <f>C84+C85+C86</f>
        <v>0</v>
      </c>
      <c r="D83" s="28">
        <f>D84+D85+D86</f>
        <v>0</v>
      </c>
      <c r="E83" s="25">
        <v>0</v>
      </c>
    </row>
    <row r="84" spans="1:5" ht="16.5" customHeight="1">
      <c r="A84" s="19" t="s">
        <v>394</v>
      </c>
      <c r="B84" s="54" t="s">
        <v>397</v>
      </c>
      <c r="C84" s="29">
        <v>0</v>
      </c>
      <c r="D84" s="11">
        <v>0</v>
      </c>
      <c r="E84" s="26">
        <v>0</v>
      </c>
    </row>
    <row r="85" spans="1:5" ht="17.25" customHeight="1">
      <c r="A85" s="19" t="s">
        <v>395</v>
      </c>
      <c r="B85" s="54" t="s">
        <v>397</v>
      </c>
      <c r="C85" s="29">
        <v>0</v>
      </c>
      <c r="D85" s="11">
        <v>0</v>
      </c>
      <c r="E85" s="26">
        <v>0</v>
      </c>
    </row>
    <row r="86" spans="1:5" ht="13.5" customHeight="1">
      <c r="A86" s="19" t="s">
        <v>396</v>
      </c>
      <c r="B86" s="54" t="s">
        <v>397</v>
      </c>
      <c r="C86" s="29">
        <v>0</v>
      </c>
      <c r="D86" s="11">
        <v>0</v>
      </c>
      <c r="E86" s="26">
        <v>0</v>
      </c>
    </row>
    <row r="87" spans="1:5" ht="15.75" customHeight="1">
      <c r="A87" s="18" t="s">
        <v>359</v>
      </c>
      <c r="B87" s="53" t="s">
        <v>360</v>
      </c>
      <c r="C87" s="25">
        <f>C88+C89+C90+C91+C92+C93</f>
        <v>35824.4</v>
      </c>
      <c r="D87" s="25">
        <f>D88+D89+D90+D91+D92+D93</f>
        <v>30035.600000000002</v>
      </c>
      <c r="E87" s="25">
        <f aca="true" t="shared" si="2" ref="E87:E95">D87/C87*100</f>
        <v>83.8411808711381</v>
      </c>
    </row>
    <row r="88" spans="1:5" ht="15.75" customHeight="1">
      <c r="A88" s="19" t="s">
        <v>364</v>
      </c>
      <c r="B88" s="54" t="s">
        <v>261</v>
      </c>
      <c r="C88" s="29">
        <v>32565</v>
      </c>
      <c r="D88" s="11">
        <v>27680.2</v>
      </c>
      <c r="E88" s="26">
        <f t="shared" si="2"/>
        <v>84.99984646092432</v>
      </c>
    </row>
    <row r="89" spans="1:5" ht="27" customHeight="1">
      <c r="A89" s="19" t="s">
        <v>20</v>
      </c>
      <c r="B89" s="54" t="s">
        <v>261</v>
      </c>
      <c r="C89" s="29">
        <v>1611</v>
      </c>
      <c r="D89" s="6">
        <v>707</v>
      </c>
      <c r="E89" s="26">
        <f t="shared" si="2"/>
        <v>43.88578522656735</v>
      </c>
    </row>
    <row r="90" spans="1:5" ht="22.5" customHeight="1">
      <c r="A90" s="19" t="s">
        <v>21</v>
      </c>
      <c r="B90" s="54" t="s">
        <v>261</v>
      </c>
      <c r="C90" s="29">
        <v>40</v>
      </c>
      <c r="D90" s="11">
        <v>40</v>
      </c>
      <c r="E90" s="26">
        <f t="shared" si="2"/>
        <v>100</v>
      </c>
    </row>
    <row r="91" spans="1:5" ht="24.75" customHeight="1" hidden="1">
      <c r="A91" s="19" t="s">
        <v>383</v>
      </c>
      <c r="B91" s="54" t="s">
        <v>261</v>
      </c>
      <c r="C91" s="29">
        <v>0</v>
      </c>
      <c r="D91" s="11">
        <v>0</v>
      </c>
      <c r="E91" s="26" t="e">
        <f t="shared" si="2"/>
        <v>#DIV/0!</v>
      </c>
    </row>
    <row r="92" spans="1:5" ht="37.5" customHeight="1">
      <c r="A92" s="19" t="s">
        <v>50</v>
      </c>
      <c r="B92" s="54" t="s">
        <v>261</v>
      </c>
      <c r="C92" s="29">
        <v>1580</v>
      </c>
      <c r="D92" s="11">
        <v>1580</v>
      </c>
      <c r="E92" s="26">
        <f t="shared" si="2"/>
        <v>100</v>
      </c>
    </row>
    <row r="93" spans="1:5" ht="19.5" customHeight="1">
      <c r="A93" s="19" t="s">
        <v>51</v>
      </c>
      <c r="B93" s="54" t="s">
        <v>261</v>
      </c>
      <c r="C93" s="29">
        <v>28.4</v>
      </c>
      <c r="D93" s="11">
        <v>28.4</v>
      </c>
      <c r="E93" s="26">
        <f t="shared" si="2"/>
        <v>100</v>
      </c>
    </row>
    <row r="94" spans="1:5" ht="15.75">
      <c r="A94" s="18" t="s">
        <v>229</v>
      </c>
      <c r="B94" s="53" t="s">
        <v>230</v>
      </c>
      <c r="C94" s="25">
        <f>C95+C99+C97</f>
        <v>1463.4</v>
      </c>
      <c r="D94" s="25">
        <f>D95+D99+D97</f>
        <v>1463.4</v>
      </c>
      <c r="E94" s="25">
        <f t="shared" si="2"/>
        <v>100</v>
      </c>
    </row>
    <row r="95" spans="1:5" ht="26.25" customHeight="1">
      <c r="A95" s="19" t="s">
        <v>231</v>
      </c>
      <c r="B95" s="54" t="s">
        <v>232</v>
      </c>
      <c r="C95" s="26">
        <f>C96</f>
        <v>380</v>
      </c>
      <c r="D95" s="26">
        <f>D96</f>
        <v>380</v>
      </c>
      <c r="E95" s="26">
        <f t="shared" si="2"/>
        <v>100</v>
      </c>
    </row>
    <row r="96" spans="1:5" ht="36.75">
      <c r="A96" s="22" t="s">
        <v>77</v>
      </c>
      <c r="B96" s="54" t="s">
        <v>340</v>
      </c>
      <c r="C96" s="26">
        <v>380</v>
      </c>
      <c r="D96" s="13">
        <v>380</v>
      </c>
      <c r="E96" s="26">
        <f aca="true" t="shared" si="3" ref="E96:E102">D96/C96*100</f>
        <v>100</v>
      </c>
    </row>
    <row r="97" spans="1:5" ht="36.75">
      <c r="A97" s="20" t="s">
        <v>66</v>
      </c>
      <c r="B97" s="49" t="s">
        <v>63</v>
      </c>
      <c r="C97" s="26">
        <f>C98</f>
        <v>50</v>
      </c>
      <c r="D97" s="26">
        <f>D98</f>
        <v>50</v>
      </c>
      <c r="E97" s="26">
        <f t="shared" si="3"/>
        <v>100</v>
      </c>
    </row>
    <row r="98" spans="1:5" ht="36.75">
      <c r="A98" s="20" t="s">
        <v>65</v>
      </c>
      <c r="B98" s="49" t="s">
        <v>64</v>
      </c>
      <c r="C98" s="26">
        <v>50</v>
      </c>
      <c r="D98" s="13">
        <v>50</v>
      </c>
      <c r="E98" s="26">
        <f t="shared" si="3"/>
        <v>100</v>
      </c>
    </row>
    <row r="99" spans="1:5" ht="18" customHeight="1">
      <c r="A99" s="20" t="s">
        <v>257</v>
      </c>
      <c r="B99" s="49" t="s">
        <v>339</v>
      </c>
      <c r="C99" s="27">
        <f>C100</f>
        <v>1033.4</v>
      </c>
      <c r="D99" s="27">
        <f>D100</f>
        <v>1033.4</v>
      </c>
      <c r="E99" s="26">
        <f t="shared" si="3"/>
        <v>100</v>
      </c>
    </row>
    <row r="100" spans="1:5" ht="15.75">
      <c r="A100" s="20" t="s">
        <v>258</v>
      </c>
      <c r="B100" s="49" t="s">
        <v>338</v>
      </c>
      <c r="C100" s="30">
        <v>1033.4</v>
      </c>
      <c r="D100" s="6">
        <v>1033.4</v>
      </c>
      <c r="E100" s="26">
        <f t="shared" si="3"/>
        <v>100</v>
      </c>
    </row>
    <row r="101" spans="1:5" ht="15.75">
      <c r="A101" s="18" t="s">
        <v>238</v>
      </c>
      <c r="B101" s="53" t="s">
        <v>239</v>
      </c>
      <c r="C101" s="28">
        <f>C102</f>
        <v>6.8</v>
      </c>
      <c r="D101" s="28">
        <f>D102</f>
        <v>6.8</v>
      </c>
      <c r="E101" s="25">
        <f t="shared" si="3"/>
        <v>100</v>
      </c>
    </row>
    <row r="102" spans="1:5" ht="13.5" customHeight="1">
      <c r="A102" s="20" t="s">
        <v>362</v>
      </c>
      <c r="B102" s="49" t="s">
        <v>264</v>
      </c>
      <c r="C102" s="30">
        <f>C104+C103</f>
        <v>6.8</v>
      </c>
      <c r="D102" s="30">
        <f>D104+D103</f>
        <v>6.8</v>
      </c>
      <c r="E102" s="26">
        <f t="shared" si="3"/>
        <v>100</v>
      </c>
    </row>
    <row r="103" spans="1:5" ht="26.25" customHeight="1">
      <c r="A103" s="20" t="s">
        <v>42</v>
      </c>
      <c r="B103" s="49" t="s">
        <v>43</v>
      </c>
      <c r="C103" s="30">
        <v>0</v>
      </c>
      <c r="D103" s="7">
        <v>0</v>
      </c>
      <c r="E103" s="26">
        <v>0</v>
      </c>
    </row>
    <row r="104" spans="1:5" ht="15.75" customHeight="1">
      <c r="A104" s="20" t="s">
        <v>362</v>
      </c>
      <c r="B104" s="49" t="s">
        <v>44</v>
      </c>
      <c r="C104" s="30">
        <v>6.8</v>
      </c>
      <c r="D104" s="7">
        <v>6.8</v>
      </c>
      <c r="E104" s="26">
        <f>D104/C104*100</f>
        <v>100</v>
      </c>
    </row>
    <row r="105" spans="1:5" ht="26.25" customHeight="1">
      <c r="A105" s="21" t="s">
        <v>329</v>
      </c>
      <c r="B105" s="57" t="s">
        <v>337</v>
      </c>
      <c r="C105" s="31">
        <f>C106</f>
        <v>0</v>
      </c>
      <c r="D105" s="31">
        <f>D106</f>
        <v>0</v>
      </c>
      <c r="E105" s="25">
        <v>0</v>
      </c>
    </row>
    <row r="106" spans="1:5" ht="28.5" customHeight="1">
      <c r="A106" s="20" t="s">
        <v>363</v>
      </c>
      <c r="B106" s="49" t="s">
        <v>336</v>
      </c>
      <c r="C106" s="30">
        <v>0</v>
      </c>
      <c r="D106" s="7">
        <v>0</v>
      </c>
      <c r="E106" s="26">
        <v>0</v>
      </c>
    </row>
    <row r="107" spans="1:5" ht="20.25" customHeight="1">
      <c r="A107" s="23" t="s">
        <v>241</v>
      </c>
      <c r="B107" s="53"/>
      <c r="C107" s="25">
        <f>C11+C71</f>
        <v>111676.4</v>
      </c>
      <c r="D107" s="25">
        <f>D11+D71</f>
        <v>92741.3</v>
      </c>
      <c r="E107" s="25">
        <f>D107/C107*100</f>
        <v>83.04467192710368</v>
      </c>
    </row>
  </sheetData>
  <sheetProtection/>
  <mergeCells count="8">
    <mergeCell ref="D8:E8"/>
    <mergeCell ref="B1:E1"/>
    <mergeCell ref="B2:E2"/>
    <mergeCell ref="B4:E4"/>
    <mergeCell ref="A8:C8"/>
    <mergeCell ref="A7:E7"/>
    <mergeCell ref="A5:E5"/>
    <mergeCell ref="A6:E6"/>
  </mergeCells>
  <printOptions/>
  <pageMargins left="0.7874015748031497" right="0.1968503937007874" top="0.5905511811023623" bottom="0.3937007874015748" header="0.1968503937007874" footer="0.5118110236220472"/>
  <pageSetup horizontalDpi="600" verticalDpi="600" orientation="portrait" paperSize="9" scale="70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7"/>
  <sheetViews>
    <sheetView tabSelected="1" view="pageBreakPreview" zoomScaleSheetLayoutView="100" zoomScalePageLayoutView="0" workbookViewId="0" topLeftCell="A221">
      <selection activeCell="A237" sqref="A237:E237"/>
    </sheetView>
  </sheetViews>
  <sheetFormatPr defaultColWidth="9.00390625" defaultRowHeight="12.75"/>
  <cols>
    <col min="1" max="1" width="46.875" style="0" customWidth="1"/>
    <col min="2" max="2" width="24.625" style="0" customWidth="1"/>
    <col min="3" max="3" width="12.375" style="0" customWidth="1"/>
    <col min="4" max="4" width="13.25390625" style="0" customWidth="1"/>
    <col min="5" max="5" width="11.125" style="0" customWidth="1"/>
    <col min="6" max="6" width="16.875" style="0" customWidth="1"/>
  </cols>
  <sheetData>
    <row r="1" spans="1:6" ht="15.75">
      <c r="A1" s="9"/>
      <c r="B1" s="65"/>
      <c r="C1" s="65"/>
      <c r="D1" s="65"/>
      <c r="E1" s="65"/>
      <c r="F1" s="1"/>
    </row>
    <row r="2" spans="1:6" ht="15.75">
      <c r="A2" s="9"/>
      <c r="B2" s="63"/>
      <c r="C2" s="63"/>
      <c r="D2" s="65"/>
      <c r="E2" s="65"/>
      <c r="F2" s="1"/>
    </row>
    <row r="3" spans="1:6" ht="15.75">
      <c r="A3" s="9"/>
      <c r="B3" s="65"/>
      <c r="C3" s="65"/>
      <c r="D3" s="65"/>
      <c r="E3" s="65"/>
      <c r="F3" s="1"/>
    </row>
    <row r="4" spans="1:6" ht="15.75" customHeight="1">
      <c r="A4" s="9"/>
      <c r="B4" s="65"/>
      <c r="C4" s="65"/>
      <c r="D4" s="65"/>
      <c r="E4" s="65"/>
      <c r="F4" s="1"/>
    </row>
    <row r="5" spans="1:5" ht="15.75">
      <c r="A5" s="9"/>
      <c r="B5" s="65"/>
      <c r="C5" s="65"/>
      <c r="D5" s="65"/>
      <c r="E5" s="65"/>
    </row>
    <row r="6" spans="1:6" ht="15.75">
      <c r="A6" s="67" t="s">
        <v>420</v>
      </c>
      <c r="B6" s="67"/>
      <c r="C6" s="67"/>
      <c r="D6" s="67"/>
      <c r="E6" s="67"/>
      <c r="F6" s="10"/>
    </row>
    <row r="7" spans="1:6" ht="15.75">
      <c r="A7" s="67" t="s">
        <v>57</v>
      </c>
      <c r="B7" s="67"/>
      <c r="C7" s="67"/>
      <c r="D7" s="67"/>
      <c r="E7" s="67"/>
      <c r="F7" s="10"/>
    </row>
    <row r="8" spans="1:5" ht="12.75">
      <c r="A8" s="71"/>
      <c r="B8" s="71"/>
      <c r="C8" s="71"/>
      <c r="D8" s="72" t="s">
        <v>111</v>
      </c>
      <c r="E8" s="71"/>
    </row>
    <row r="9" spans="1:5" ht="38.25">
      <c r="A9" s="33" t="s">
        <v>112</v>
      </c>
      <c r="B9" s="42" t="s">
        <v>113</v>
      </c>
      <c r="C9" s="24" t="s">
        <v>419</v>
      </c>
      <c r="D9" s="24" t="s">
        <v>68</v>
      </c>
      <c r="E9" s="24" t="s">
        <v>418</v>
      </c>
    </row>
    <row r="10" spans="1:5" ht="12.75">
      <c r="A10" s="15">
        <v>1</v>
      </c>
      <c r="B10" s="16">
        <v>2</v>
      </c>
      <c r="C10" s="17">
        <v>3</v>
      </c>
      <c r="D10" s="2">
        <v>4</v>
      </c>
      <c r="E10" s="2">
        <v>5</v>
      </c>
    </row>
    <row r="11" spans="1:5" ht="15.75">
      <c r="A11" s="18" t="s">
        <v>114</v>
      </c>
      <c r="B11" s="50" t="s">
        <v>267</v>
      </c>
      <c r="C11" s="25">
        <f>C12+C52</f>
        <v>159560.3</v>
      </c>
      <c r="D11" s="25">
        <f>D12+D52</f>
        <v>159641.7</v>
      </c>
      <c r="E11" s="25">
        <f aca="true" t="shared" si="0" ref="E11:E21">D11/C11*100</f>
        <v>100.0510151961359</v>
      </c>
    </row>
    <row r="12" spans="1:5" ht="15.75">
      <c r="A12" s="18" t="s">
        <v>115</v>
      </c>
      <c r="B12" s="51"/>
      <c r="C12" s="25">
        <f>C13+C19+C34+C39+C26</f>
        <v>127631.79999999999</v>
      </c>
      <c r="D12" s="25">
        <f>D13+D19+D34+D39+D26</f>
        <v>127758.8</v>
      </c>
      <c r="E12" s="25">
        <f t="shared" si="0"/>
        <v>100.09950498230067</v>
      </c>
    </row>
    <row r="13" spans="1:5" ht="15.75">
      <c r="A13" s="18" t="s">
        <v>116</v>
      </c>
      <c r="B13" s="50" t="s">
        <v>117</v>
      </c>
      <c r="C13" s="25">
        <f>C14</f>
        <v>108152.5</v>
      </c>
      <c r="D13" s="25">
        <f>D14</f>
        <v>108278.6</v>
      </c>
      <c r="E13" s="25">
        <f t="shared" si="0"/>
        <v>100.1165946233328</v>
      </c>
    </row>
    <row r="14" spans="1:5" ht="15.75">
      <c r="A14" s="18" t="s">
        <v>118</v>
      </c>
      <c r="B14" s="50" t="s">
        <v>119</v>
      </c>
      <c r="C14" s="4">
        <f>C15+C16+C17+C18</f>
        <v>108152.5</v>
      </c>
      <c r="D14" s="4">
        <f>D15+D16+D17+D18</f>
        <v>108278.6</v>
      </c>
      <c r="E14" s="25">
        <f t="shared" si="0"/>
        <v>100.1165946233328</v>
      </c>
    </row>
    <row r="15" spans="1:5" ht="60.75">
      <c r="A15" s="20" t="s">
        <v>268</v>
      </c>
      <c r="B15" s="49" t="s">
        <v>120</v>
      </c>
      <c r="C15" s="26">
        <f>Райбюджет!C14+'сельские поселения'!C15</f>
        <v>106557.5</v>
      </c>
      <c r="D15" s="26">
        <f>Райбюджет!D14+'сельские поселения'!D15</f>
        <v>106682.1</v>
      </c>
      <c r="E15" s="25">
        <f t="shared" si="0"/>
        <v>100.11693217277057</v>
      </c>
    </row>
    <row r="16" spans="1:5" ht="82.5" customHeight="1">
      <c r="A16" s="20" t="s">
        <v>269</v>
      </c>
      <c r="B16" s="49" t="s">
        <v>270</v>
      </c>
      <c r="C16" s="26">
        <f>Райбюджет!C15+'сельские поселения'!C16</f>
        <v>30</v>
      </c>
      <c r="D16" s="26">
        <f>Райбюджет!D15+'сельские поселения'!D16</f>
        <v>30.700000000000003</v>
      </c>
      <c r="E16" s="25">
        <f t="shared" si="0"/>
        <v>102.33333333333334</v>
      </c>
    </row>
    <row r="17" spans="1:5" ht="36.75">
      <c r="A17" s="20" t="s">
        <v>271</v>
      </c>
      <c r="B17" s="49" t="s">
        <v>121</v>
      </c>
      <c r="C17" s="26">
        <f>Райбюджет!C16+'сельские поселения'!C17</f>
        <v>1025</v>
      </c>
      <c r="D17" s="26">
        <f>Райбюджет!D16+'сельские поселения'!D17</f>
        <v>1025.8</v>
      </c>
      <c r="E17" s="25">
        <f t="shared" si="0"/>
        <v>100.0780487804878</v>
      </c>
    </row>
    <row r="18" spans="1:5" ht="72.75">
      <c r="A18" s="20" t="s">
        <v>272</v>
      </c>
      <c r="B18" s="49" t="s">
        <v>122</v>
      </c>
      <c r="C18" s="26">
        <f>Райбюджет!C17+'сельские поселения'!C18</f>
        <v>540</v>
      </c>
      <c r="D18" s="26">
        <f>Райбюджет!D17+'сельские поселения'!D18</f>
        <v>540</v>
      </c>
      <c r="E18" s="25">
        <f t="shared" si="0"/>
        <v>100</v>
      </c>
    </row>
    <row r="19" spans="1:5" ht="15.75">
      <c r="A19" s="18" t="s">
        <v>123</v>
      </c>
      <c r="B19" s="50" t="s">
        <v>124</v>
      </c>
      <c r="C19" s="25">
        <f>C20+C23</f>
        <v>5312.8</v>
      </c>
      <c r="D19" s="25">
        <f>D20+D23</f>
        <v>5313.099999999999</v>
      </c>
      <c r="E19" s="25">
        <f t="shared" si="0"/>
        <v>100.00564673994879</v>
      </c>
    </row>
    <row r="20" spans="1:5" ht="24.75">
      <c r="A20" s="19" t="s">
        <v>125</v>
      </c>
      <c r="B20" s="51" t="s">
        <v>273</v>
      </c>
      <c r="C20" s="26">
        <f>C21+C22</f>
        <v>4459.2</v>
      </c>
      <c r="D20" s="26">
        <f>D21+D22</f>
        <v>4459.2</v>
      </c>
      <c r="E20" s="25">
        <f t="shared" si="0"/>
        <v>100</v>
      </c>
    </row>
    <row r="21" spans="1:5" ht="24.75">
      <c r="A21" s="19" t="s">
        <v>125</v>
      </c>
      <c r="B21" s="51" t="s">
        <v>243</v>
      </c>
      <c r="C21" s="26">
        <f>Райбюджет!C20</f>
        <v>4459.2</v>
      </c>
      <c r="D21" s="26">
        <f>Райбюджет!D20</f>
        <v>4484.5</v>
      </c>
      <c r="E21" s="25">
        <f t="shared" si="0"/>
        <v>100.5673663437388</v>
      </c>
    </row>
    <row r="22" spans="1:5" ht="36.75">
      <c r="A22" s="19" t="s">
        <v>321</v>
      </c>
      <c r="B22" s="51" t="s">
        <v>245</v>
      </c>
      <c r="C22" s="26">
        <f>Райбюджет!C21</f>
        <v>0</v>
      </c>
      <c r="D22" s="26">
        <f>Райбюджет!D21</f>
        <v>-25.3</v>
      </c>
      <c r="E22" s="25">
        <v>0</v>
      </c>
    </row>
    <row r="23" spans="1:5" ht="15.75">
      <c r="A23" s="19" t="s">
        <v>126</v>
      </c>
      <c r="B23" s="51" t="s">
        <v>274</v>
      </c>
      <c r="C23" s="26">
        <f>C24+C25</f>
        <v>853.6</v>
      </c>
      <c r="D23" s="26">
        <f>D24+D25</f>
        <v>853.9</v>
      </c>
      <c r="E23" s="25">
        <f>D23/C23*100</f>
        <v>100.03514526710401</v>
      </c>
    </row>
    <row r="24" spans="1:5" ht="15.75">
      <c r="A24" s="19" t="s">
        <v>126</v>
      </c>
      <c r="B24" s="49" t="s">
        <v>244</v>
      </c>
      <c r="C24" s="26">
        <f>Райбюджет!C23+'сельские поселения'!C21</f>
        <v>853.4</v>
      </c>
      <c r="D24" s="26">
        <f>Райбюджет!D23+'сельские поселения'!D21</f>
        <v>862.6</v>
      </c>
      <c r="E24" s="25">
        <f>D24/C24*100</f>
        <v>101.07804077806422</v>
      </c>
    </row>
    <row r="25" spans="1:5" ht="24.75">
      <c r="A25" s="19" t="s">
        <v>322</v>
      </c>
      <c r="B25" s="49" t="s">
        <v>246</v>
      </c>
      <c r="C25" s="26">
        <f>Райбюджет!C24+'сельские поселения'!C22</f>
        <v>0.2</v>
      </c>
      <c r="D25" s="26">
        <f>Райбюджет!D24+'сельские поселения'!D22</f>
        <v>-8.7</v>
      </c>
      <c r="E25" s="25">
        <f>D25/C25*100</f>
        <v>-4349.999999999999</v>
      </c>
    </row>
    <row r="26" spans="1:5" ht="15.75">
      <c r="A26" s="3" t="s">
        <v>139</v>
      </c>
      <c r="B26" s="50" t="s">
        <v>103</v>
      </c>
      <c r="C26" s="25">
        <f>C27+C29</f>
        <v>13307.4</v>
      </c>
      <c r="D26" s="25">
        <f>D27+D29</f>
        <v>13308.199999999999</v>
      </c>
      <c r="E26" s="25">
        <f aca="true" t="shared" si="1" ref="E26:E39">D26/C26*100</f>
        <v>100.00601169274236</v>
      </c>
    </row>
    <row r="27" spans="1:5" ht="15.75">
      <c r="A27" s="5" t="s">
        <v>90</v>
      </c>
      <c r="B27" s="59" t="s">
        <v>104</v>
      </c>
      <c r="C27" s="26">
        <f>C28</f>
        <v>396.1</v>
      </c>
      <c r="D27" s="26">
        <f>D28</f>
        <v>396.4</v>
      </c>
      <c r="E27" s="25">
        <f t="shared" si="1"/>
        <v>100.07573844988637</v>
      </c>
    </row>
    <row r="28" spans="1:5" ht="34.5">
      <c r="A28" s="5" t="s">
        <v>91</v>
      </c>
      <c r="B28" s="59" t="s">
        <v>97</v>
      </c>
      <c r="C28" s="26">
        <f>'сельские поселения'!C25</f>
        <v>396.1</v>
      </c>
      <c r="D28" s="26">
        <f>'сельские поселения'!D25</f>
        <v>396.4</v>
      </c>
      <c r="E28" s="25">
        <f t="shared" si="1"/>
        <v>100.07573844988637</v>
      </c>
    </row>
    <row r="29" spans="1:5" ht="15.75">
      <c r="A29" s="5" t="s">
        <v>92</v>
      </c>
      <c r="B29" s="59" t="s">
        <v>98</v>
      </c>
      <c r="C29" s="26">
        <f>C30+C32</f>
        <v>12911.3</v>
      </c>
      <c r="D29" s="26">
        <f>D30+D32</f>
        <v>12911.8</v>
      </c>
      <c r="E29" s="25">
        <f t="shared" si="1"/>
        <v>100.0038725767351</v>
      </c>
    </row>
    <row r="30" spans="1:5" ht="34.5">
      <c r="A30" s="5" t="s">
        <v>93</v>
      </c>
      <c r="B30" s="59" t="s">
        <v>99</v>
      </c>
      <c r="C30" s="26">
        <f>C31</f>
        <v>12439.5</v>
      </c>
      <c r="D30" s="26">
        <f>D31</f>
        <v>12439.8</v>
      </c>
      <c r="E30" s="25">
        <f t="shared" si="1"/>
        <v>100.00241167249486</v>
      </c>
    </row>
    <row r="31" spans="1:5" ht="45.75">
      <c r="A31" s="5" t="s">
        <v>94</v>
      </c>
      <c r="B31" s="59" t="s">
        <v>100</v>
      </c>
      <c r="C31" s="26">
        <f>'сельские поселения'!C28</f>
        <v>12439.5</v>
      </c>
      <c r="D31" s="26">
        <f>'сельские поселения'!D28</f>
        <v>12439.8</v>
      </c>
      <c r="E31" s="25">
        <f t="shared" si="1"/>
        <v>100.00241167249486</v>
      </c>
    </row>
    <row r="32" spans="1:5" ht="34.5">
      <c r="A32" s="5" t="s">
        <v>95</v>
      </c>
      <c r="B32" s="59" t="s">
        <v>101</v>
      </c>
      <c r="C32" s="26">
        <f>C33</f>
        <v>471.8</v>
      </c>
      <c r="D32" s="26">
        <f>D33</f>
        <v>472</v>
      </c>
      <c r="E32" s="25">
        <f t="shared" si="1"/>
        <v>100.04239084357778</v>
      </c>
    </row>
    <row r="33" spans="1:5" ht="45.75">
      <c r="A33" s="5" t="s">
        <v>96</v>
      </c>
      <c r="B33" s="59" t="s">
        <v>102</v>
      </c>
      <c r="C33" s="26">
        <f>'сельские поселения'!C30</f>
        <v>471.8</v>
      </c>
      <c r="D33" s="26">
        <f>'сельские поселения'!D30</f>
        <v>472</v>
      </c>
      <c r="E33" s="25">
        <f t="shared" si="1"/>
        <v>100.04239084357778</v>
      </c>
    </row>
    <row r="34" spans="1:5" ht="15.75">
      <c r="A34" s="18" t="s">
        <v>127</v>
      </c>
      <c r="B34" s="50" t="s">
        <v>128</v>
      </c>
      <c r="C34" s="25">
        <f>C35+C37</f>
        <v>858.9</v>
      </c>
      <c r="D34" s="25">
        <f>D35+D37</f>
        <v>858.9</v>
      </c>
      <c r="E34" s="25">
        <f t="shared" si="1"/>
        <v>100</v>
      </c>
    </row>
    <row r="35" spans="1:5" ht="24.75">
      <c r="A35" s="19" t="s">
        <v>129</v>
      </c>
      <c r="B35" s="51" t="s">
        <v>130</v>
      </c>
      <c r="C35" s="26">
        <f>C36</f>
        <v>852</v>
      </c>
      <c r="D35" s="26">
        <f>D36</f>
        <v>852</v>
      </c>
      <c r="E35" s="25">
        <f t="shared" si="1"/>
        <v>100</v>
      </c>
    </row>
    <row r="36" spans="1:5" ht="36.75">
      <c r="A36" s="19" t="s">
        <v>131</v>
      </c>
      <c r="B36" s="51" t="s">
        <v>132</v>
      </c>
      <c r="C36" s="26">
        <f>Райбюджет!C27</f>
        <v>852</v>
      </c>
      <c r="D36" s="26">
        <f>Райбюджет!D27</f>
        <v>852</v>
      </c>
      <c r="E36" s="25">
        <f t="shared" si="1"/>
        <v>100</v>
      </c>
    </row>
    <row r="37" spans="1:5" ht="34.5">
      <c r="A37" s="5" t="s">
        <v>341</v>
      </c>
      <c r="B37" s="51" t="s">
        <v>105</v>
      </c>
      <c r="C37" s="26">
        <f>C38</f>
        <v>6.9</v>
      </c>
      <c r="D37" s="26">
        <f>D38</f>
        <v>6.9</v>
      </c>
      <c r="E37" s="25">
        <f t="shared" si="1"/>
        <v>100</v>
      </c>
    </row>
    <row r="38" spans="1:5" ht="45.75">
      <c r="A38" s="5" t="s">
        <v>342</v>
      </c>
      <c r="B38" s="51" t="s">
        <v>106</v>
      </c>
      <c r="C38" s="26">
        <f>'сельские поселения'!C33</f>
        <v>6.9</v>
      </c>
      <c r="D38" s="26">
        <f>'сельские поселения'!D33</f>
        <v>6.9</v>
      </c>
      <c r="E38" s="25">
        <f t="shared" si="1"/>
        <v>100</v>
      </c>
    </row>
    <row r="39" spans="1:5" ht="24.75">
      <c r="A39" s="18" t="s">
        <v>133</v>
      </c>
      <c r="B39" s="50" t="s">
        <v>134</v>
      </c>
      <c r="C39" s="25">
        <f>C40+C44+C47+C49+C42</f>
        <v>0.2</v>
      </c>
      <c r="D39" s="25">
        <f>D40+D44+D47+D49+D42</f>
        <v>0</v>
      </c>
      <c r="E39" s="25">
        <f t="shared" si="1"/>
        <v>0</v>
      </c>
    </row>
    <row r="40" spans="1:5" ht="24.75">
      <c r="A40" s="19" t="s">
        <v>135</v>
      </c>
      <c r="B40" s="51" t="s">
        <v>136</v>
      </c>
      <c r="C40" s="26">
        <f>C41</f>
        <v>0</v>
      </c>
      <c r="D40" s="26">
        <f>D41</f>
        <v>0.1</v>
      </c>
      <c r="E40" s="25">
        <v>0</v>
      </c>
    </row>
    <row r="41" spans="1:5" ht="36.75">
      <c r="A41" s="19" t="s">
        <v>137</v>
      </c>
      <c r="B41" s="51" t="s">
        <v>138</v>
      </c>
      <c r="C41" s="26">
        <f>Райбюджет!C30</f>
        <v>0</v>
      </c>
      <c r="D41" s="26">
        <f>Райбюджет!D30</f>
        <v>0.1</v>
      </c>
      <c r="E41" s="25">
        <v>0</v>
      </c>
    </row>
    <row r="42" spans="1:5" ht="24.75">
      <c r="A42" s="19" t="s">
        <v>384</v>
      </c>
      <c r="B42" s="51" t="s">
        <v>387</v>
      </c>
      <c r="C42" s="26">
        <f>C43</f>
        <v>0</v>
      </c>
      <c r="D42" s="26">
        <f>D43</f>
        <v>0</v>
      </c>
      <c r="E42" s="25">
        <v>0</v>
      </c>
    </row>
    <row r="43" spans="1:5" ht="36.75">
      <c r="A43" s="19" t="s">
        <v>385</v>
      </c>
      <c r="B43" s="51" t="s">
        <v>386</v>
      </c>
      <c r="C43" s="26">
        <f>Райбюджет!C32</f>
        <v>0</v>
      </c>
      <c r="D43" s="26">
        <f>Райбюджет!D32</f>
        <v>0</v>
      </c>
      <c r="E43" s="25">
        <v>0</v>
      </c>
    </row>
    <row r="44" spans="1:5" ht="15.75">
      <c r="A44" s="19" t="s">
        <v>139</v>
      </c>
      <c r="B44" s="51" t="s">
        <v>140</v>
      </c>
      <c r="C44" s="26">
        <f>C45+C46</f>
        <v>0.1</v>
      </c>
      <c r="D44" s="26">
        <f>D45+D46</f>
        <v>-0.2</v>
      </c>
      <c r="E44" s="25">
        <f>D44/C44*100</f>
        <v>-200</v>
      </c>
    </row>
    <row r="45" spans="1:5" ht="15.75">
      <c r="A45" s="19" t="s">
        <v>141</v>
      </c>
      <c r="B45" s="51" t="s">
        <v>142</v>
      </c>
      <c r="C45" s="26">
        <f>Райбюджет!C34</f>
        <v>0</v>
      </c>
      <c r="D45" s="26">
        <f>Райбюджет!D34</f>
        <v>0</v>
      </c>
      <c r="E45" s="25">
        <v>0</v>
      </c>
    </row>
    <row r="46" spans="1:5" ht="23.25">
      <c r="A46" s="5" t="s">
        <v>108</v>
      </c>
      <c r="B46" s="59" t="s">
        <v>110</v>
      </c>
      <c r="C46" s="26">
        <f>'сельские поселения'!C37</f>
        <v>0.1</v>
      </c>
      <c r="D46" s="26">
        <f>'сельские поселения'!D37</f>
        <v>-0.2</v>
      </c>
      <c r="E46" s="25">
        <f>D46/C46*100</f>
        <v>-200</v>
      </c>
    </row>
    <row r="47" spans="1:5" ht="24.75">
      <c r="A47" s="19" t="s">
        <v>143</v>
      </c>
      <c r="B47" s="51" t="s">
        <v>144</v>
      </c>
      <c r="C47" s="26">
        <f>C48</f>
        <v>0.1</v>
      </c>
      <c r="D47" s="26">
        <f>D48</f>
        <v>0.1</v>
      </c>
      <c r="E47" s="25">
        <f>D47/C47*100</f>
        <v>100</v>
      </c>
    </row>
    <row r="48" spans="1:5" ht="15.75">
      <c r="A48" s="19" t="s">
        <v>145</v>
      </c>
      <c r="B48" s="51" t="s">
        <v>146</v>
      </c>
      <c r="C48" s="26">
        <f>Райбюджет!C36</f>
        <v>0.1</v>
      </c>
      <c r="D48" s="26">
        <f>Райбюджет!D36</f>
        <v>0.1</v>
      </c>
      <c r="E48" s="25">
        <f>D48/C48*100</f>
        <v>100</v>
      </c>
    </row>
    <row r="49" spans="1:5" ht="24.75">
      <c r="A49" s="19" t="s">
        <v>147</v>
      </c>
      <c r="B49" s="51" t="s">
        <v>148</v>
      </c>
      <c r="C49" s="26">
        <f>C50+C51</f>
        <v>0</v>
      </c>
      <c r="D49" s="26">
        <f>D50+D51</f>
        <v>0</v>
      </c>
      <c r="E49" s="25">
        <v>0</v>
      </c>
    </row>
    <row r="50" spans="1:5" ht="48.75">
      <c r="A50" s="19" t="s">
        <v>275</v>
      </c>
      <c r="B50" s="51" t="s">
        <v>276</v>
      </c>
      <c r="C50" s="26">
        <f>Райбюджет!C38</f>
        <v>0</v>
      </c>
      <c r="D50" s="26">
        <f>Райбюджет!D38</f>
        <v>0</v>
      </c>
      <c r="E50" s="25">
        <v>0</v>
      </c>
    </row>
    <row r="51" spans="1:5" ht="24.75">
      <c r="A51" s="19" t="s">
        <v>149</v>
      </c>
      <c r="B51" s="51" t="s">
        <v>277</v>
      </c>
      <c r="C51" s="26">
        <f>Райбюджет!C39</f>
        <v>0</v>
      </c>
      <c r="D51" s="26">
        <f>Райбюджет!D39</f>
        <v>0</v>
      </c>
      <c r="E51" s="25">
        <v>0</v>
      </c>
    </row>
    <row r="52" spans="1:5" ht="15.75">
      <c r="A52" s="18" t="s">
        <v>150</v>
      </c>
      <c r="B52" s="51"/>
      <c r="C52" s="25">
        <f>C53+C70+C77+C84+C94+C125</f>
        <v>31928.5</v>
      </c>
      <c r="D52" s="25">
        <f>D53+D70+D77+D84+D94+D125</f>
        <v>31882.9</v>
      </c>
      <c r="E52" s="25">
        <f aca="true" t="shared" si="2" ref="E52:E63">D52/C52*100</f>
        <v>99.85718088854786</v>
      </c>
    </row>
    <row r="53" spans="1:5" ht="24.75">
      <c r="A53" s="18" t="s">
        <v>151</v>
      </c>
      <c r="B53" s="50" t="s">
        <v>152</v>
      </c>
      <c r="C53" s="25">
        <f>C54+C56+C64+C67</f>
        <v>10124.8</v>
      </c>
      <c r="D53" s="25">
        <f>D54+D56+D64+D67</f>
        <v>10125</v>
      </c>
      <c r="E53" s="25">
        <f t="shared" si="2"/>
        <v>100.0019753476612</v>
      </c>
    </row>
    <row r="54" spans="1:5" ht="60.75">
      <c r="A54" s="19" t="s">
        <v>153</v>
      </c>
      <c r="B54" s="51" t="s">
        <v>154</v>
      </c>
      <c r="C54" s="26">
        <f>C55</f>
        <v>0.3</v>
      </c>
      <c r="D54" s="26">
        <f>D55</f>
        <v>0.4</v>
      </c>
      <c r="E54" s="25">
        <f t="shared" si="2"/>
        <v>133.33333333333334</v>
      </c>
    </row>
    <row r="55" spans="1:5" ht="48.75">
      <c r="A55" s="19" t="s">
        <v>155</v>
      </c>
      <c r="B55" s="51" t="s">
        <v>156</v>
      </c>
      <c r="C55" s="26">
        <f>Райбюджет!C43</f>
        <v>0.3</v>
      </c>
      <c r="D55" s="26">
        <f>Райбюджет!D43</f>
        <v>0.4</v>
      </c>
      <c r="E55" s="25">
        <f t="shared" si="2"/>
        <v>133.33333333333334</v>
      </c>
    </row>
    <row r="56" spans="1:5" ht="72.75">
      <c r="A56" s="19" t="s">
        <v>247</v>
      </c>
      <c r="B56" s="51" t="s">
        <v>157</v>
      </c>
      <c r="C56" s="26">
        <f>C57+C59+C61</f>
        <v>10124.5</v>
      </c>
      <c r="D56" s="26">
        <f>D57+D59+D61</f>
        <v>10124.6</v>
      </c>
      <c r="E56" s="25">
        <f t="shared" si="2"/>
        <v>100.00098770309644</v>
      </c>
    </row>
    <row r="57" spans="1:5" ht="49.5" customHeight="1">
      <c r="A57" s="19" t="s">
        <v>158</v>
      </c>
      <c r="B57" s="49" t="s">
        <v>159</v>
      </c>
      <c r="C57" s="26">
        <f>C58</f>
        <v>7409.6</v>
      </c>
      <c r="D57" s="26">
        <f>D58</f>
        <v>7409.6</v>
      </c>
      <c r="E57" s="25">
        <f t="shared" si="2"/>
        <v>100</v>
      </c>
    </row>
    <row r="58" spans="1:5" ht="60.75">
      <c r="A58" s="19" t="s">
        <v>248</v>
      </c>
      <c r="B58" s="49" t="s">
        <v>278</v>
      </c>
      <c r="C58" s="26">
        <f>Райбюджет!C46+'сельские поселения'!C42</f>
        <v>7409.6</v>
      </c>
      <c r="D58" s="26">
        <f>Райбюджет!D46+'сельские поселения'!D42</f>
        <v>7409.6</v>
      </c>
      <c r="E58" s="25">
        <f t="shared" si="2"/>
        <v>100</v>
      </c>
    </row>
    <row r="59" spans="1:5" ht="60.75">
      <c r="A59" s="19" t="s">
        <v>76</v>
      </c>
      <c r="B59" s="51" t="s">
        <v>160</v>
      </c>
      <c r="C59" s="26">
        <f>C60</f>
        <v>1816.6</v>
      </c>
      <c r="D59" s="26">
        <f>D60</f>
        <v>1816.6</v>
      </c>
      <c r="E59" s="25">
        <f t="shared" si="2"/>
        <v>100</v>
      </c>
    </row>
    <row r="60" spans="1:5" ht="60.75">
      <c r="A60" s="19" t="s">
        <v>279</v>
      </c>
      <c r="B60" s="51" t="s">
        <v>161</v>
      </c>
      <c r="C60" s="26">
        <f>Райбюджет!C48</f>
        <v>1816.6</v>
      </c>
      <c r="D60" s="26">
        <f>Райбюджет!D48</f>
        <v>1816.6</v>
      </c>
      <c r="E60" s="25">
        <f t="shared" si="2"/>
        <v>100</v>
      </c>
    </row>
    <row r="61" spans="1:5" ht="72.75">
      <c r="A61" s="20" t="s">
        <v>88</v>
      </c>
      <c r="B61" s="51" t="s">
        <v>162</v>
      </c>
      <c r="C61" s="26">
        <f>C62+C63</f>
        <v>898.3</v>
      </c>
      <c r="D61" s="26">
        <f>D62+D63</f>
        <v>898.4</v>
      </c>
      <c r="E61" s="25">
        <f t="shared" si="2"/>
        <v>100.0111321384838</v>
      </c>
    </row>
    <row r="62" spans="1:5" ht="60.75">
      <c r="A62" s="19" t="s">
        <v>280</v>
      </c>
      <c r="B62" s="51" t="s">
        <v>163</v>
      </c>
      <c r="C62" s="26">
        <f>Райбюджет!C50</f>
        <v>675.8</v>
      </c>
      <c r="D62" s="26">
        <f>Райбюджет!D50</f>
        <v>675.8</v>
      </c>
      <c r="E62" s="25">
        <f t="shared" si="2"/>
        <v>100</v>
      </c>
    </row>
    <row r="63" spans="1:5" ht="48.75">
      <c r="A63" s="19" t="s">
        <v>343</v>
      </c>
      <c r="B63" s="51" t="s">
        <v>345</v>
      </c>
      <c r="C63" s="26">
        <f>'сельские поселения'!C44</f>
        <v>222.5</v>
      </c>
      <c r="D63" s="26">
        <f>'сельские поселения'!D44</f>
        <v>222.6</v>
      </c>
      <c r="E63" s="25">
        <f t="shared" si="2"/>
        <v>100.0449438202247</v>
      </c>
    </row>
    <row r="64" spans="1:5" ht="24.75">
      <c r="A64" s="19" t="s">
        <v>164</v>
      </c>
      <c r="B64" s="51" t="s">
        <v>165</v>
      </c>
      <c r="C64" s="26">
        <f>C65</f>
        <v>0</v>
      </c>
      <c r="D64" s="26">
        <f>D65</f>
        <v>0</v>
      </c>
      <c r="E64" s="25">
        <v>0</v>
      </c>
    </row>
    <row r="65" spans="1:5" ht="36.75">
      <c r="A65" s="19" t="s">
        <v>166</v>
      </c>
      <c r="B65" s="51" t="s">
        <v>167</v>
      </c>
      <c r="C65" s="26">
        <f>C66</f>
        <v>0</v>
      </c>
      <c r="D65" s="26">
        <f>D66</f>
        <v>0</v>
      </c>
      <c r="E65" s="25">
        <v>0</v>
      </c>
    </row>
    <row r="66" spans="1:5" ht="33.75" customHeight="1">
      <c r="A66" s="19" t="s">
        <v>168</v>
      </c>
      <c r="B66" s="51" t="s">
        <v>169</v>
      </c>
      <c r="C66" s="26">
        <f>Райбюджет!C53</f>
        <v>0</v>
      </c>
      <c r="D66" s="26">
        <f>Райбюджет!D53</f>
        <v>0</v>
      </c>
      <c r="E66" s="25">
        <v>0</v>
      </c>
    </row>
    <row r="67" spans="1:5" ht="72.75">
      <c r="A67" s="12" t="s">
        <v>347</v>
      </c>
      <c r="B67" s="51" t="s">
        <v>346</v>
      </c>
      <c r="C67" s="26">
        <f>C68</f>
        <v>0</v>
      </c>
      <c r="D67" s="26">
        <f>D68</f>
        <v>0</v>
      </c>
      <c r="E67" s="25">
        <v>0</v>
      </c>
    </row>
    <row r="68" spans="1:5" ht="72.75">
      <c r="A68" s="12" t="s">
        <v>80</v>
      </c>
      <c r="B68" s="51" t="s">
        <v>81</v>
      </c>
      <c r="C68" s="26">
        <f>C69</f>
        <v>0</v>
      </c>
      <c r="D68" s="26">
        <f>D69</f>
        <v>0</v>
      </c>
      <c r="E68" s="25">
        <v>0</v>
      </c>
    </row>
    <row r="69" spans="1:5" ht="60.75">
      <c r="A69" s="12" t="s">
        <v>348</v>
      </c>
      <c r="B69" s="51" t="s">
        <v>82</v>
      </c>
      <c r="C69" s="26">
        <f>'сельские поселения'!C47</f>
        <v>0</v>
      </c>
      <c r="D69" s="26">
        <f>'сельские поселения'!D47</f>
        <v>0</v>
      </c>
      <c r="E69" s="25">
        <v>0</v>
      </c>
    </row>
    <row r="70" spans="1:5" ht="15.75">
      <c r="A70" s="18" t="s">
        <v>170</v>
      </c>
      <c r="B70" s="50" t="s">
        <v>171</v>
      </c>
      <c r="C70" s="25">
        <f>C71</f>
        <v>807.4</v>
      </c>
      <c r="D70" s="25">
        <f>D71</f>
        <v>807.4</v>
      </c>
      <c r="E70" s="25">
        <f aca="true" t="shared" si="3" ref="E70:E79">D70/C70*100</f>
        <v>100</v>
      </c>
    </row>
    <row r="71" spans="1:5" ht="15.75">
      <c r="A71" s="19" t="s">
        <v>172</v>
      </c>
      <c r="B71" s="51" t="s">
        <v>281</v>
      </c>
      <c r="C71" s="26">
        <f>C72+C73+C74+C75+C76</f>
        <v>807.4</v>
      </c>
      <c r="D71" s="26">
        <f>D72+D73+D74+D75+D76</f>
        <v>807.4</v>
      </c>
      <c r="E71" s="25">
        <f t="shared" si="3"/>
        <v>100</v>
      </c>
    </row>
    <row r="72" spans="1:5" ht="24.75">
      <c r="A72" s="19" t="s">
        <v>282</v>
      </c>
      <c r="B72" s="51" t="s">
        <v>283</v>
      </c>
      <c r="C72" s="26">
        <f>Райбюджет!C56</f>
        <v>219.9</v>
      </c>
      <c r="D72" s="26">
        <f>Райбюджет!D56</f>
        <v>219.9</v>
      </c>
      <c r="E72" s="25">
        <f t="shared" si="3"/>
        <v>100</v>
      </c>
    </row>
    <row r="73" spans="1:5" ht="24.75">
      <c r="A73" s="19" t="s">
        <v>284</v>
      </c>
      <c r="B73" s="51" t="s">
        <v>285</v>
      </c>
      <c r="C73" s="26">
        <f>Райбюджет!C57</f>
        <v>93.5</v>
      </c>
      <c r="D73" s="26">
        <f>Райбюджет!D57</f>
        <v>93.5</v>
      </c>
      <c r="E73" s="25">
        <f t="shared" si="3"/>
        <v>100</v>
      </c>
    </row>
    <row r="74" spans="1:5" ht="15.75">
      <c r="A74" s="19" t="s">
        <v>325</v>
      </c>
      <c r="B74" s="51" t="s">
        <v>323</v>
      </c>
      <c r="C74" s="26">
        <f>Райбюджет!C58</f>
        <v>144.3</v>
      </c>
      <c r="D74" s="26">
        <f>Райбюджет!D58</f>
        <v>144.3</v>
      </c>
      <c r="E74" s="25">
        <f t="shared" si="3"/>
        <v>100</v>
      </c>
    </row>
    <row r="75" spans="1:5" ht="15.75">
      <c r="A75" s="19" t="s">
        <v>286</v>
      </c>
      <c r="B75" s="51" t="s">
        <v>287</v>
      </c>
      <c r="C75" s="26">
        <f>Райбюджет!C59</f>
        <v>349.7</v>
      </c>
      <c r="D75" s="26">
        <f>Райбюджет!D59</f>
        <v>349.7</v>
      </c>
      <c r="E75" s="25">
        <f t="shared" si="3"/>
        <v>100</v>
      </c>
    </row>
    <row r="76" spans="1:5" ht="24.75">
      <c r="A76" s="19" t="s">
        <v>326</v>
      </c>
      <c r="B76" s="51" t="s">
        <v>324</v>
      </c>
      <c r="C76" s="26">
        <f>Райбюджет!C60</f>
        <v>0</v>
      </c>
      <c r="D76" s="26">
        <f>Райбюджет!D60</f>
        <v>0</v>
      </c>
      <c r="E76" s="25">
        <v>0</v>
      </c>
    </row>
    <row r="77" spans="1:5" ht="24.75">
      <c r="A77" s="18" t="s">
        <v>288</v>
      </c>
      <c r="B77" s="50" t="s">
        <v>173</v>
      </c>
      <c r="C77" s="25">
        <f>C78+C81</f>
        <v>554.5</v>
      </c>
      <c r="D77" s="25">
        <f>D78+D81</f>
        <v>554.6999999999999</v>
      </c>
      <c r="E77" s="25">
        <f t="shared" si="3"/>
        <v>100.03606853020739</v>
      </c>
    </row>
    <row r="78" spans="1:5" ht="15.75">
      <c r="A78" s="18" t="s">
        <v>365</v>
      </c>
      <c r="B78" s="51" t="s">
        <v>366</v>
      </c>
      <c r="C78" s="26">
        <f>C79+C80</f>
        <v>3.7</v>
      </c>
      <c r="D78" s="26">
        <f>D79+D80</f>
        <v>3.8</v>
      </c>
      <c r="E78" s="25">
        <f t="shared" si="3"/>
        <v>102.7027027027027</v>
      </c>
    </row>
    <row r="79" spans="1:5" ht="24.75">
      <c r="A79" s="20" t="s">
        <v>289</v>
      </c>
      <c r="B79" s="52" t="s">
        <v>290</v>
      </c>
      <c r="C79" s="27">
        <f>Райбюджет!C62</f>
        <v>1.6</v>
      </c>
      <c r="D79" s="27">
        <f>Райбюджет!D62</f>
        <v>1.7</v>
      </c>
      <c r="E79" s="25">
        <f t="shared" si="3"/>
        <v>106.25</v>
      </c>
    </row>
    <row r="80" spans="1:5" ht="24.75">
      <c r="A80" s="20" t="s">
        <v>349</v>
      </c>
      <c r="B80" s="52" t="s">
        <v>335</v>
      </c>
      <c r="C80" s="27">
        <f>'сельские поселения'!C49</f>
        <v>2.1</v>
      </c>
      <c r="D80" s="27">
        <f>'сельские поселения'!D49</f>
        <v>2.1</v>
      </c>
      <c r="E80" s="25">
        <f aca="true" t="shared" si="4" ref="E80:E99">D80/C80*100</f>
        <v>100</v>
      </c>
    </row>
    <row r="81" spans="1:5" ht="15.75">
      <c r="A81" s="20" t="s">
        <v>367</v>
      </c>
      <c r="B81" s="52" t="s">
        <v>368</v>
      </c>
      <c r="C81" s="27">
        <f>C82+C83</f>
        <v>550.8</v>
      </c>
      <c r="D81" s="27">
        <f>D82+D83</f>
        <v>550.9</v>
      </c>
      <c r="E81" s="25">
        <f t="shared" si="4"/>
        <v>100.01815541031227</v>
      </c>
    </row>
    <row r="82" spans="1:5" ht="24.75">
      <c r="A82" s="20" t="s">
        <v>291</v>
      </c>
      <c r="B82" s="52" t="s">
        <v>292</v>
      </c>
      <c r="C82" s="27">
        <f>Райбюджет!C63</f>
        <v>0</v>
      </c>
      <c r="D82" s="27">
        <f>Райбюджет!D63</f>
        <v>0</v>
      </c>
      <c r="E82" s="25">
        <v>0</v>
      </c>
    </row>
    <row r="83" spans="1:5" ht="15.75">
      <c r="A83" s="20" t="s">
        <v>350</v>
      </c>
      <c r="B83" s="52" t="s">
        <v>334</v>
      </c>
      <c r="C83" s="27">
        <f>'сельские поселения'!C50</f>
        <v>550.8</v>
      </c>
      <c r="D83" s="27">
        <f>'сельские поселения'!D50</f>
        <v>550.9</v>
      </c>
      <c r="E83" s="25">
        <f t="shared" si="4"/>
        <v>100.01815541031227</v>
      </c>
    </row>
    <row r="84" spans="1:5" ht="24.75">
      <c r="A84" s="18" t="s">
        <v>174</v>
      </c>
      <c r="B84" s="50" t="s">
        <v>175</v>
      </c>
      <c r="C84" s="25">
        <f>C85+C89</f>
        <v>19353.4</v>
      </c>
      <c r="D84" s="25">
        <f>D85+D89</f>
        <v>19353.4</v>
      </c>
      <c r="E84" s="25">
        <f t="shared" si="4"/>
        <v>100</v>
      </c>
    </row>
    <row r="85" spans="1:5" ht="72.75">
      <c r="A85" s="19" t="s">
        <v>262</v>
      </c>
      <c r="B85" s="51" t="s">
        <v>176</v>
      </c>
      <c r="C85" s="26">
        <f>C86+C87+C88</f>
        <v>179.4</v>
      </c>
      <c r="D85" s="26">
        <f>D86+D87+D88</f>
        <v>179.4</v>
      </c>
      <c r="E85" s="25">
        <f t="shared" si="4"/>
        <v>100</v>
      </c>
    </row>
    <row r="86" spans="1:5" ht="72.75">
      <c r="A86" s="19" t="s">
        <v>293</v>
      </c>
      <c r="B86" s="51" t="s">
        <v>294</v>
      </c>
      <c r="C86" s="26">
        <f>Райбюджет!C66</f>
        <v>13</v>
      </c>
      <c r="D86" s="26">
        <f>Райбюджет!D66</f>
        <v>13</v>
      </c>
      <c r="E86" s="25">
        <f t="shared" si="4"/>
        <v>100</v>
      </c>
    </row>
    <row r="87" spans="1:5" ht="72.75">
      <c r="A87" s="19" t="s">
        <v>351</v>
      </c>
      <c r="B87" s="51" t="s">
        <v>333</v>
      </c>
      <c r="C87" s="26">
        <f>'сельские поселения'!C53</f>
        <v>116.4</v>
      </c>
      <c r="D87" s="26">
        <f>'сельские поселения'!D53</f>
        <v>116.4</v>
      </c>
      <c r="E87" s="25">
        <f t="shared" si="4"/>
        <v>100</v>
      </c>
    </row>
    <row r="88" spans="1:5" ht="72.75">
      <c r="A88" s="19" t="s">
        <v>411</v>
      </c>
      <c r="B88" s="51" t="s">
        <v>412</v>
      </c>
      <c r="C88" s="26">
        <f>'сельские поселения'!C54</f>
        <v>50</v>
      </c>
      <c r="D88" s="26">
        <f>'сельские поселения'!D54</f>
        <v>50</v>
      </c>
      <c r="E88" s="25">
        <f t="shared" si="4"/>
        <v>100</v>
      </c>
    </row>
    <row r="89" spans="1:5" ht="48.75">
      <c r="A89" s="19" t="s">
        <v>263</v>
      </c>
      <c r="B89" s="51" t="s">
        <v>295</v>
      </c>
      <c r="C89" s="26">
        <f>C90+C92</f>
        <v>19174</v>
      </c>
      <c r="D89" s="26">
        <f>D90+D92</f>
        <v>19174</v>
      </c>
      <c r="E89" s="25">
        <f t="shared" si="4"/>
        <v>100</v>
      </c>
    </row>
    <row r="90" spans="1:5" ht="36.75">
      <c r="A90" s="20" t="s">
        <v>177</v>
      </c>
      <c r="B90" s="51" t="s">
        <v>23</v>
      </c>
      <c r="C90" s="26">
        <f>C91</f>
        <v>803</v>
      </c>
      <c r="D90" s="26">
        <f>D91</f>
        <v>803</v>
      </c>
      <c r="E90" s="25">
        <f t="shared" si="4"/>
        <v>100</v>
      </c>
    </row>
    <row r="91" spans="1:5" ht="36.75">
      <c r="A91" s="20" t="s">
        <v>177</v>
      </c>
      <c r="B91" s="52" t="s">
        <v>296</v>
      </c>
      <c r="C91" s="26">
        <f>Райбюджет!C69+'сельские поселения'!C56</f>
        <v>803</v>
      </c>
      <c r="D91" s="26">
        <f>Райбюджет!D69+'сельские поселения'!D56</f>
        <v>803</v>
      </c>
      <c r="E91" s="25">
        <f t="shared" si="4"/>
        <v>100</v>
      </c>
    </row>
    <row r="92" spans="1:5" ht="36.75">
      <c r="A92" s="20" t="s">
        <v>2</v>
      </c>
      <c r="B92" s="52" t="s">
        <v>3</v>
      </c>
      <c r="C92" s="26">
        <f>C93</f>
        <v>18371</v>
      </c>
      <c r="D92" s="26">
        <f>D93</f>
        <v>18371</v>
      </c>
      <c r="E92" s="25">
        <f t="shared" si="4"/>
        <v>100</v>
      </c>
    </row>
    <row r="93" spans="1:5" ht="48.75">
      <c r="A93" s="20" t="s">
        <v>5</v>
      </c>
      <c r="B93" s="52" t="s">
        <v>4</v>
      </c>
      <c r="C93" s="26">
        <f>Райбюджет!C71</f>
        <v>18371</v>
      </c>
      <c r="D93" s="26">
        <f>Райбюджет!D71</f>
        <v>18371</v>
      </c>
      <c r="E93" s="25">
        <f t="shared" si="4"/>
        <v>100</v>
      </c>
    </row>
    <row r="94" spans="1:5" ht="15.75">
      <c r="A94" s="18" t="s">
        <v>178</v>
      </c>
      <c r="B94" s="50" t="s">
        <v>179</v>
      </c>
      <c r="C94" s="25">
        <f>C95+C100+C105+C106+C114+C98+C112+C109+C111</f>
        <v>1088.4</v>
      </c>
      <c r="D94" s="25">
        <f>D95+D100+D105+D106+D114+D98+D112+D109+D111</f>
        <v>1088.5</v>
      </c>
      <c r="E94" s="25">
        <f t="shared" si="4"/>
        <v>100.00918779860343</v>
      </c>
    </row>
    <row r="95" spans="1:5" ht="24.75">
      <c r="A95" s="18" t="s">
        <v>180</v>
      </c>
      <c r="B95" s="50" t="s">
        <v>181</v>
      </c>
      <c r="C95" s="25">
        <f>C96+C97</f>
        <v>6.6000000000000005</v>
      </c>
      <c r="D95" s="25">
        <f>D96+D97</f>
        <v>6.6000000000000005</v>
      </c>
      <c r="E95" s="25">
        <f t="shared" si="4"/>
        <v>100</v>
      </c>
    </row>
    <row r="96" spans="1:5" ht="82.5" customHeight="1">
      <c r="A96" s="19" t="s">
        <v>297</v>
      </c>
      <c r="B96" s="51" t="s">
        <v>182</v>
      </c>
      <c r="C96" s="26">
        <f>Райбюджет!C74</f>
        <v>0.4</v>
      </c>
      <c r="D96" s="26">
        <f>Райбюджет!D74</f>
        <v>0.4</v>
      </c>
      <c r="E96" s="25">
        <f t="shared" si="4"/>
        <v>100</v>
      </c>
    </row>
    <row r="97" spans="1:5" ht="48.75">
      <c r="A97" s="19" t="s">
        <v>183</v>
      </c>
      <c r="B97" s="51" t="s">
        <v>184</v>
      </c>
      <c r="C97" s="26">
        <f>Райбюджет!C75</f>
        <v>6.2</v>
      </c>
      <c r="D97" s="26">
        <f>Райбюджет!D75</f>
        <v>6.2</v>
      </c>
      <c r="E97" s="25">
        <f t="shared" si="4"/>
        <v>100</v>
      </c>
    </row>
    <row r="98" spans="1:5" ht="36.75">
      <c r="A98" s="20" t="s">
        <v>413</v>
      </c>
      <c r="B98" s="52" t="s">
        <v>414</v>
      </c>
      <c r="C98" s="26">
        <f>C99</f>
        <v>106</v>
      </c>
      <c r="D98" s="26">
        <f>D99</f>
        <v>106</v>
      </c>
      <c r="E98" s="25">
        <f t="shared" si="4"/>
        <v>100</v>
      </c>
    </row>
    <row r="99" spans="1:5" ht="36.75">
      <c r="A99" s="20" t="s">
        <v>398</v>
      </c>
      <c r="B99" s="52" t="s">
        <v>399</v>
      </c>
      <c r="C99" s="26">
        <f>'сельские поселения'!C59</f>
        <v>106</v>
      </c>
      <c r="D99" s="26">
        <f>'сельские поселения'!D59</f>
        <v>106</v>
      </c>
      <c r="E99" s="25">
        <f t="shared" si="4"/>
        <v>100</v>
      </c>
    </row>
    <row r="100" spans="1:5" ht="73.5" customHeight="1">
      <c r="A100" s="18" t="s">
        <v>249</v>
      </c>
      <c r="B100" s="50" t="s">
        <v>185</v>
      </c>
      <c r="C100" s="25">
        <f>SUM(C101:C104)</f>
        <v>187.7</v>
      </c>
      <c r="D100" s="25">
        <f>SUM(D101:D104)</f>
        <v>187.7</v>
      </c>
      <c r="E100" s="25">
        <f>D100/C100*100</f>
        <v>100</v>
      </c>
    </row>
    <row r="101" spans="1:5" ht="24.75">
      <c r="A101" s="19" t="s">
        <v>186</v>
      </c>
      <c r="B101" s="51" t="s">
        <v>79</v>
      </c>
      <c r="C101" s="26">
        <f>Райбюджет!C77</f>
        <v>3</v>
      </c>
      <c r="D101" s="26">
        <f>Райбюджет!D77</f>
        <v>3</v>
      </c>
      <c r="E101" s="25">
        <f aca="true" t="shared" si="5" ref="E101:E111">D101/C101*100</f>
        <v>100</v>
      </c>
    </row>
    <row r="102" spans="1:5" ht="24.75">
      <c r="A102" s="19" t="s">
        <v>187</v>
      </c>
      <c r="B102" s="51" t="s">
        <v>188</v>
      </c>
      <c r="C102" s="26">
        <f>Райбюджет!C78</f>
        <v>97</v>
      </c>
      <c r="D102" s="26">
        <f>Райбюджет!D78</f>
        <v>97</v>
      </c>
      <c r="E102" s="25">
        <f t="shared" si="5"/>
        <v>100</v>
      </c>
    </row>
    <row r="103" spans="1:5" ht="24.75">
      <c r="A103" s="19" t="s">
        <v>189</v>
      </c>
      <c r="B103" s="51" t="s">
        <v>388</v>
      </c>
      <c r="C103" s="26">
        <f>SUM(Райбюджет!C79)</f>
        <v>79.7</v>
      </c>
      <c r="D103" s="26">
        <f>SUM(Райбюджет!D79)</f>
        <v>79.7</v>
      </c>
      <c r="E103" s="25">
        <f t="shared" si="5"/>
        <v>100</v>
      </c>
    </row>
    <row r="104" spans="1:5" ht="24.75">
      <c r="A104" s="19" t="s">
        <v>189</v>
      </c>
      <c r="B104" s="51" t="s">
        <v>242</v>
      </c>
      <c r="C104" s="26">
        <f>Райбюджет!C80</f>
        <v>8</v>
      </c>
      <c r="D104" s="26">
        <f>Райбюджет!D80</f>
        <v>8</v>
      </c>
      <c r="E104" s="25">
        <f t="shared" si="5"/>
        <v>100</v>
      </c>
    </row>
    <row r="105" spans="1:5" ht="48.75">
      <c r="A105" s="19" t="s">
        <v>190</v>
      </c>
      <c r="B105" s="51" t="s">
        <v>191</v>
      </c>
      <c r="C105" s="26">
        <f>Райбюджет!C81</f>
        <v>13</v>
      </c>
      <c r="D105" s="26">
        <f>Райбюджет!D81</f>
        <v>13</v>
      </c>
      <c r="E105" s="25">
        <f t="shared" si="5"/>
        <v>100</v>
      </c>
    </row>
    <row r="106" spans="1:5" ht="24.75">
      <c r="A106" s="19" t="s">
        <v>327</v>
      </c>
      <c r="B106" s="51" t="s">
        <v>298</v>
      </c>
      <c r="C106" s="26">
        <f>Райбюджет!C82</f>
        <v>11.6</v>
      </c>
      <c r="D106" s="26">
        <f>Райбюджет!D82</f>
        <v>11.6</v>
      </c>
      <c r="E106" s="25">
        <f t="shared" si="5"/>
        <v>100</v>
      </c>
    </row>
    <row r="107" spans="1:5" ht="24.75">
      <c r="A107" s="19" t="s">
        <v>328</v>
      </c>
      <c r="B107" s="51" t="s">
        <v>6</v>
      </c>
      <c r="C107" s="26">
        <f>Райбюджет!C83</f>
        <v>9.5</v>
      </c>
      <c r="D107" s="26">
        <f>Райбюджет!D83</f>
        <v>9.5</v>
      </c>
      <c r="E107" s="25">
        <f t="shared" si="5"/>
        <v>100</v>
      </c>
    </row>
    <row r="108" spans="1:5" ht="24.75">
      <c r="A108" s="19" t="s">
        <v>328</v>
      </c>
      <c r="B108" s="51" t="s">
        <v>299</v>
      </c>
      <c r="C108" s="26">
        <f>Райбюджет!C84</f>
        <v>2.1</v>
      </c>
      <c r="D108" s="26">
        <f>Райбюджет!D84</f>
        <v>2.1</v>
      </c>
      <c r="E108" s="25">
        <f t="shared" si="5"/>
        <v>100</v>
      </c>
    </row>
    <row r="109" spans="1:5" ht="39.75" customHeight="1">
      <c r="A109" s="20" t="s">
        <v>16</v>
      </c>
      <c r="B109" s="52" t="s">
        <v>17</v>
      </c>
      <c r="C109" s="26">
        <f>C110</f>
        <v>30</v>
      </c>
      <c r="D109" s="26">
        <f>D110</f>
        <v>30</v>
      </c>
      <c r="E109" s="25">
        <f t="shared" si="5"/>
        <v>100</v>
      </c>
    </row>
    <row r="110" spans="1:5" ht="48.75">
      <c r="A110" s="20" t="s">
        <v>18</v>
      </c>
      <c r="B110" s="52" t="s">
        <v>19</v>
      </c>
      <c r="C110" s="26">
        <f>'сельские поселения'!C61</f>
        <v>30</v>
      </c>
      <c r="D110" s="26">
        <f>'сельские поселения'!D61</f>
        <v>30</v>
      </c>
      <c r="E110" s="25">
        <f t="shared" si="5"/>
        <v>100</v>
      </c>
    </row>
    <row r="111" spans="1:5" ht="49.5" customHeight="1">
      <c r="A111" s="62" t="s">
        <v>61</v>
      </c>
      <c r="B111" s="52" t="s">
        <v>62</v>
      </c>
      <c r="C111" s="26">
        <f>Райбюджет!C85</f>
        <v>10</v>
      </c>
      <c r="D111" s="26">
        <f>Райбюджет!D85</f>
        <v>10</v>
      </c>
      <c r="E111" s="25">
        <f t="shared" si="5"/>
        <v>100</v>
      </c>
    </row>
    <row r="112" spans="1:5" ht="36.75">
      <c r="A112" s="20" t="s">
        <v>415</v>
      </c>
      <c r="B112" s="52" t="s">
        <v>417</v>
      </c>
      <c r="C112" s="26">
        <f>C113</f>
        <v>21.4</v>
      </c>
      <c r="D112" s="26">
        <f>'сельские поселения'!D62</f>
        <v>21.4</v>
      </c>
      <c r="E112" s="25">
        <f aca="true" t="shared" si="6" ref="E112:E120">D112/C112*100</f>
        <v>100</v>
      </c>
    </row>
    <row r="113" spans="1:5" ht="36.75">
      <c r="A113" s="20" t="s">
        <v>415</v>
      </c>
      <c r="B113" s="52" t="s">
        <v>416</v>
      </c>
      <c r="C113" s="26">
        <f>'сельские поселения'!C63</f>
        <v>21.4</v>
      </c>
      <c r="D113" s="26">
        <f>'сельские поселения'!D63</f>
        <v>21.4</v>
      </c>
      <c r="E113" s="25">
        <f t="shared" si="6"/>
        <v>100</v>
      </c>
    </row>
    <row r="114" spans="1:5" ht="24.75">
      <c r="A114" s="45" t="s">
        <v>192</v>
      </c>
      <c r="B114" s="50" t="s">
        <v>193</v>
      </c>
      <c r="C114" s="25">
        <f>SUM(C115:C124)</f>
        <v>702.0999999999999</v>
      </c>
      <c r="D114" s="25">
        <f>SUM(D115:D124)</f>
        <v>702.1999999999999</v>
      </c>
      <c r="E114" s="25">
        <f t="shared" si="6"/>
        <v>100.01424298532973</v>
      </c>
    </row>
    <row r="115" spans="1:5" ht="36.75">
      <c r="A115" s="19" t="s">
        <v>300</v>
      </c>
      <c r="B115" s="51" t="s">
        <v>7</v>
      </c>
      <c r="C115" s="26">
        <f>Райбюджет!C87</f>
        <v>1</v>
      </c>
      <c r="D115" s="26">
        <f>Райбюджет!D87</f>
        <v>1</v>
      </c>
      <c r="E115" s="26">
        <f t="shared" si="6"/>
        <v>100</v>
      </c>
    </row>
    <row r="116" spans="1:5" ht="36.75">
      <c r="A116" s="19" t="s">
        <v>300</v>
      </c>
      <c r="B116" s="51" t="s">
        <v>8</v>
      </c>
      <c r="C116" s="26">
        <f>Райбюджет!C88</f>
        <v>31.2</v>
      </c>
      <c r="D116" s="26">
        <f>Райбюджет!D88</f>
        <v>31.2</v>
      </c>
      <c r="E116" s="26">
        <f t="shared" si="6"/>
        <v>100</v>
      </c>
    </row>
    <row r="117" spans="1:5" ht="36.75">
      <c r="A117" s="19" t="s">
        <v>300</v>
      </c>
      <c r="B117" s="51" t="s">
        <v>9</v>
      </c>
      <c r="C117" s="26">
        <f>Райбюджет!C89</f>
        <v>6</v>
      </c>
      <c r="D117" s="26">
        <f>Райбюджет!D89</f>
        <v>6</v>
      </c>
      <c r="E117" s="26">
        <f t="shared" si="6"/>
        <v>100</v>
      </c>
    </row>
    <row r="118" spans="1:5" ht="36.75">
      <c r="A118" s="19" t="s">
        <v>300</v>
      </c>
      <c r="B118" s="51" t="s">
        <v>194</v>
      </c>
      <c r="C118" s="26">
        <f>Райбюджет!C90</f>
        <v>171.7</v>
      </c>
      <c r="D118" s="26">
        <f>Райбюджет!D90</f>
        <v>171.7</v>
      </c>
      <c r="E118" s="25">
        <f t="shared" si="6"/>
        <v>100</v>
      </c>
    </row>
    <row r="119" spans="1:5" ht="36.75">
      <c r="A119" s="19" t="s">
        <v>300</v>
      </c>
      <c r="B119" s="51" t="s">
        <v>195</v>
      </c>
      <c r="C119" s="26">
        <f>Райбюджет!C91</f>
        <v>202.9</v>
      </c>
      <c r="D119" s="26">
        <f>Райбюджет!D91</f>
        <v>202.9</v>
      </c>
      <c r="E119" s="25">
        <f t="shared" si="6"/>
        <v>100</v>
      </c>
    </row>
    <row r="120" spans="1:5" ht="36.75">
      <c r="A120" s="19" t="s">
        <v>300</v>
      </c>
      <c r="B120" s="51" t="s">
        <v>196</v>
      </c>
      <c r="C120" s="26">
        <f>Райбюджет!C92</f>
        <v>3.4</v>
      </c>
      <c r="D120" s="26">
        <f>Райбюджет!D92</f>
        <v>3.4</v>
      </c>
      <c r="E120" s="25">
        <f t="shared" si="6"/>
        <v>100</v>
      </c>
    </row>
    <row r="121" spans="1:5" ht="36.75">
      <c r="A121" s="19" t="s">
        <v>300</v>
      </c>
      <c r="B121" s="51" t="s">
        <v>197</v>
      </c>
      <c r="C121" s="26">
        <f>Райбюджет!C94</f>
        <v>34.5</v>
      </c>
      <c r="D121" s="26">
        <f>Райбюджет!D94</f>
        <v>34.5</v>
      </c>
      <c r="E121" s="25">
        <f>D121/C121*100</f>
        <v>100</v>
      </c>
    </row>
    <row r="122" spans="1:5" ht="36.75">
      <c r="A122" s="19" t="s">
        <v>300</v>
      </c>
      <c r="B122" s="51" t="s">
        <v>198</v>
      </c>
      <c r="C122" s="26">
        <f>Райбюджет!C95</f>
        <v>244.4</v>
      </c>
      <c r="D122" s="26">
        <f>Райбюджет!D95</f>
        <v>244.5</v>
      </c>
      <c r="E122" s="25">
        <f>D122/C122*100</f>
        <v>100.04091653027822</v>
      </c>
    </row>
    <row r="123" spans="1:5" ht="36.75">
      <c r="A123" s="19" t="s">
        <v>300</v>
      </c>
      <c r="B123" s="51" t="s">
        <v>58</v>
      </c>
      <c r="C123" s="26">
        <f>Райбюджет!C93</f>
        <v>2</v>
      </c>
      <c r="D123" s="26">
        <f>Райбюджет!D93</f>
        <v>2</v>
      </c>
      <c r="E123" s="25">
        <f>D123/C123*100</f>
        <v>100</v>
      </c>
    </row>
    <row r="124" spans="1:5" ht="36.75">
      <c r="A124" s="19" t="s">
        <v>45</v>
      </c>
      <c r="B124" s="51" t="s">
        <v>46</v>
      </c>
      <c r="C124" s="26">
        <f>'сельские поселения'!C65</f>
        <v>5</v>
      </c>
      <c r="D124" s="26">
        <f>'сельские поселения'!D65</f>
        <v>5</v>
      </c>
      <c r="E124" s="25">
        <f>D124/C124*100</f>
        <v>100</v>
      </c>
    </row>
    <row r="125" spans="1:5" ht="15.75">
      <c r="A125" s="18" t="s">
        <v>199</v>
      </c>
      <c r="B125" s="50" t="s">
        <v>200</v>
      </c>
      <c r="C125" s="25">
        <f>C126+C129</f>
        <v>0</v>
      </c>
      <c r="D125" s="25">
        <f>D126+D129</f>
        <v>-46.1</v>
      </c>
      <c r="E125" s="25">
        <v>0</v>
      </c>
    </row>
    <row r="126" spans="1:5" ht="15.75">
      <c r="A126" s="19" t="s">
        <v>201</v>
      </c>
      <c r="B126" s="51" t="s">
        <v>202</v>
      </c>
      <c r="C126" s="26">
        <f>+C128+C127</f>
        <v>0</v>
      </c>
      <c r="D126" s="26">
        <f>+D128+D127</f>
        <v>-46.1</v>
      </c>
      <c r="E126" s="25">
        <v>0</v>
      </c>
    </row>
    <row r="127" spans="1:5" ht="24.75">
      <c r="A127" s="19" t="s">
        <v>203</v>
      </c>
      <c r="B127" s="51" t="s">
        <v>204</v>
      </c>
      <c r="C127" s="26">
        <v>0</v>
      </c>
      <c r="D127" s="26">
        <f>Райбюджет!D98</f>
        <v>0</v>
      </c>
      <c r="E127" s="25">
        <v>0</v>
      </c>
    </row>
    <row r="128" spans="1:5" ht="23.25">
      <c r="A128" s="5" t="s">
        <v>89</v>
      </c>
      <c r="B128" s="51" t="s">
        <v>352</v>
      </c>
      <c r="C128" s="26">
        <f>'сельские поселения'!C68</f>
        <v>0</v>
      </c>
      <c r="D128" s="26">
        <f>'сельские поселения'!D68</f>
        <v>-46.1</v>
      </c>
      <c r="E128" s="25">
        <v>0</v>
      </c>
    </row>
    <row r="129" spans="1:5" ht="15.75">
      <c r="A129" s="20" t="s">
        <v>353</v>
      </c>
      <c r="B129" s="51" t="s">
        <v>354</v>
      </c>
      <c r="C129" s="26">
        <f>C130</f>
        <v>0</v>
      </c>
      <c r="D129" s="26">
        <f>D130</f>
        <v>0</v>
      </c>
      <c r="E129" s="25">
        <v>0</v>
      </c>
    </row>
    <row r="130" spans="1:5" ht="24.75">
      <c r="A130" s="20" t="s">
        <v>356</v>
      </c>
      <c r="B130" s="51" t="s">
        <v>355</v>
      </c>
      <c r="C130" s="26">
        <f>'сельские поселения'!C70</f>
        <v>0</v>
      </c>
      <c r="D130" s="26">
        <f>'сельские поселения'!D70</f>
        <v>0</v>
      </c>
      <c r="E130" s="25">
        <v>0</v>
      </c>
    </row>
    <row r="131" spans="1:5" ht="15.75">
      <c r="A131" s="18" t="s">
        <v>205</v>
      </c>
      <c r="B131" s="53" t="s">
        <v>301</v>
      </c>
      <c r="C131" s="25">
        <f>C132+C224+C233+C231</f>
        <v>339527.45</v>
      </c>
      <c r="D131" s="25">
        <f>D132+D224+D233+D231</f>
        <v>295160.95</v>
      </c>
      <c r="E131" s="25">
        <f aca="true" t="shared" si="7" ref="E131:E144">D131/C131*100</f>
        <v>86.9328680199495</v>
      </c>
    </row>
    <row r="132" spans="1:5" ht="36.75">
      <c r="A132" s="18" t="s">
        <v>206</v>
      </c>
      <c r="B132" s="53" t="s">
        <v>302</v>
      </c>
      <c r="C132" s="25">
        <f>C133+C140+C166+C216</f>
        <v>337044.75</v>
      </c>
      <c r="D132" s="25">
        <f>D133+D140+D166+D216</f>
        <v>292798.55</v>
      </c>
      <c r="E132" s="25">
        <f t="shared" si="7"/>
        <v>86.87230701561143</v>
      </c>
    </row>
    <row r="133" spans="1:5" ht="24.75">
      <c r="A133" s="18" t="s">
        <v>369</v>
      </c>
      <c r="B133" s="53" t="s">
        <v>370</v>
      </c>
      <c r="C133" s="25">
        <f>C134+C137</f>
        <v>24329</v>
      </c>
      <c r="D133" s="25">
        <f>D134+D137</f>
        <v>20345.899999999998</v>
      </c>
      <c r="E133" s="25">
        <f t="shared" si="7"/>
        <v>83.62818036088618</v>
      </c>
    </row>
    <row r="134" spans="1:5" ht="15.75">
      <c r="A134" s="18" t="s">
        <v>26</v>
      </c>
      <c r="B134" s="53" t="s">
        <v>31</v>
      </c>
      <c r="C134" s="29">
        <f>C135+C136</f>
        <v>19684</v>
      </c>
      <c r="D134" s="29">
        <f>D135+D136</f>
        <v>16855.899999999998</v>
      </c>
      <c r="E134" s="25">
        <f t="shared" si="7"/>
        <v>85.63249339565128</v>
      </c>
    </row>
    <row r="135" spans="1:5" ht="24">
      <c r="A135" s="34" t="s">
        <v>207</v>
      </c>
      <c r="B135" s="54" t="s">
        <v>208</v>
      </c>
      <c r="C135" s="29">
        <f>Райбюджет!C103</f>
        <v>2489</v>
      </c>
      <c r="D135" s="29">
        <f>Райбюджет!D103</f>
        <v>2240.1</v>
      </c>
      <c r="E135" s="25">
        <f t="shared" si="7"/>
        <v>89.99999999999999</v>
      </c>
    </row>
    <row r="136" spans="1:5" ht="26.25">
      <c r="A136" s="35" t="s">
        <v>83</v>
      </c>
      <c r="B136" s="54" t="s">
        <v>254</v>
      </c>
      <c r="C136" s="29">
        <f>'сельские поселения'!C74</f>
        <v>17195</v>
      </c>
      <c r="D136" s="29">
        <f>'сельские поселения'!D74</f>
        <v>14615.8</v>
      </c>
      <c r="E136" s="25">
        <f t="shared" si="7"/>
        <v>85.00029078220412</v>
      </c>
    </row>
    <row r="137" spans="1:5" ht="24.75">
      <c r="A137" s="18" t="s">
        <v>27</v>
      </c>
      <c r="B137" s="53" t="s">
        <v>30</v>
      </c>
      <c r="C137" s="29">
        <f>C138+C139</f>
        <v>4645</v>
      </c>
      <c r="D137" s="29">
        <f>D138+D139</f>
        <v>3490</v>
      </c>
      <c r="E137" s="25">
        <f t="shared" si="7"/>
        <v>75.1345532831001</v>
      </c>
    </row>
    <row r="138" spans="1:5" ht="24">
      <c r="A138" s="34" t="s">
        <v>28</v>
      </c>
      <c r="B138" s="54" t="s">
        <v>29</v>
      </c>
      <c r="C138" s="29">
        <f>Райбюджет!C105</f>
        <v>4012</v>
      </c>
      <c r="D138" s="29">
        <f>Райбюджет!D105</f>
        <v>2857</v>
      </c>
      <c r="E138" s="25">
        <f t="shared" si="7"/>
        <v>71.21136590229312</v>
      </c>
    </row>
    <row r="139" spans="1:5" ht="24.75">
      <c r="A139" s="19" t="s">
        <v>47</v>
      </c>
      <c r="B139" s="54" t="s">
        <v>48</v>
      </c>
      <c r="C139" s="29">
        <f>'сельские поселения'!C75</f>
        <v>633</v>
      </c>
      <c r="D139" s="29">
        <f>'сельские поселения'!D75</f>
        <v>633</v>
      </c>
      <c r="E139" s="25">
        <f t="shared" si="7"/>
        <v>100</v>
      </c>
    </row>
    <row r="140" spans="1:5" ht="24.75">
      <c r="A140" s="21" t="s">
        <v>303</v>
      </c>
      <c r="B140" s="53" t="s">
        <v>210</v>
      </c>
      <c r="C140" s="25">
        <f>C141+C144+C146+C147+C150+C151+C152+C153+C154+C155+C156+C158+C159+C160+C161+C145+C157+C162</f>
        <v>146089.40000000005</v>
      </c>
      <c r="D140" s="25">
        <f>D141+D144+D146+D147+D150+D151+D152+D153+D154+D155+D156+D158+D159+D160+D161+D145+D157+D162</f>
        <v>130236.40000000002</v>
      </c>
      <c r="E140" s="25">
        <f t="shared" si="7"/>
        <v>89.14842555312019</v>
      </c>
    </row>
    <row r="141" spans="1:5" ht="48.75">
      <c r="A141" s="18" t="s">
        <v>211</v>
      </c>
      <c r="B141" s="54"/>
      <c r="C141" s="25">
        <f>C142+C143</f>
        <v>114747.1</v>
      </c>
      <c r="D141" s="25">
        <f>D142+D143</f>
        <v>109078.1</v>
      </c>
      <c r="E141" s="25">
        <f t="shared" si="7"/>
        <v>95.0595701329271</v>
      </c>
    </row>
    <row r="142" spans="1:5" ht="60.75">
      <c r="A142" s="19" t="s">
        <v>212</v>
      </c>
      <c r="B142" s="51" t="s">
        <v>213</v>
      </c>
      <c r="C142" s="29">
        <f>Райбюджет!C108</f>
        <v>113548.1</v>
      </c>
      <c r="D142" s="29">
        <f>Райбюджет!D108</f>
        <v>107879.1</v>
      </c>
      <c r="E142" s="25">
        <f t="shared" si="7"/>
        <v>95.00740214939748</v>
      </c>
    </row>
    <row r="143" spans="1:5" ht="183" customHeight="1">
      <c r="A143" s="19" t="s">
        <v>304</v>
      </c>
      <c r="B143" s="51" t="s">
        <v>305</v>
      </c>
      <c r="C143" s="29">
        <f>Райбюджет!C109</f>
        <v>1199</v>
      </c>
      <c r="D143" s="29">
        <f>Райбюджет!D109</f>
        <v>1199</v>
      </c>
      <c r="E143" s="25">
        <f t="shared" si="7"/>
        <v>100</v>
      </c>
    </row>
    <row r="144" spans="1:5" ht="60.75">
      <c r="A144" s="19" t="s">
        <v>214</v>
      </c>
      <c r="B144" s="54" t="s">
        <v>306</v>
      </c>
      <c r="C144" s="29">
        <f>Райбюджет!C110</f>
        <v>1296.1</v>
      </c>
      <c r="D144" s="29">
        <f>Райбюджет!D110</f>
        <v>1296.1</v>
      </c>
      <c r="E144" s="25">
        <f t="shared" si="7"/>
        <v>100</v>
      </c>
    </row>
    <row r="145" spans="1:5" ht="45.75">
      <c r="A145" s="5" t="s">
        <v>256</v>
      </c>
      <c r="B145" s="51" t="s">
        <v>255</v>
      </c>
      <c r="C145" s="29">
        <f>'сельские поселения'!C77</f>
        <v>886.2</v>
      </c>
      <c r="D145" s="29">
        <f>'сельские поселения'!D77</f>
        <v>886.2</v>
      </c>
      <c r="E145" s="25">
        <f aca="true" t="shared" si="8" ref="E145:E151">D145/C145*100</f>
        <v>100</v>
      </c>
    </row>
    <row r="146" spans="1:5" ht="84.75">
      <c r="A146" s="19" t="s">
        <v>307</v>
      </c>
      <c r="B146" s="51" t="s">
        <v>215</v>
      </c>
      <c r="C146" s="29">
        <f>Райбюджет!C111</f>
        <v>4481.3</v>
      </c>
      <c r="D146" s="29">
        <f>Райбюджет!D111</f>
        <v>3500</v>
      </c>
      <c r="E146" s="25">
        <f t="shared" si="8"/>
        <v>78.10233637560529</v>
      </c>
    </row>
    <row r="147" spans="1:5" ht="121.5" customHeight="1">
      <c r="A147" s="18" t="s">
        <v>308</v>
      </c>
      <c r="B147" s="51"/>
      <c r="C147" s="28">
        <f>C148+C149</f>
        <v>3541.5</v>
      </c>
      <c r="D147" s="28">
        <f>D148+D149</f>
        <v>3285.3</v>
      </c>
      <c r="E147" s="25">
        <f t="shared" si="8"/>
        <v>92.76577721304533</v>
      </c>
    </row>
    <row r="148" spans="1:5" ht="15.75">
      <c r="A148" s="19" t="s">
        <v>216</v>
      </c>
      <c r="B148" s="51" t="s">
        <v>217</v>
      </c>
      <c r="C148" s="29">
        <f>Райбюджет!C113</f>
        <v>3227</v>
      </c>
      <c r="D148" s="29">
        <f>Райбюджет!D113</f>
        <v>3086.4</v>
      </c>
      <c r="E148" s="25">
        <f t="shared" si="8"/>
        <v>95.64301208552835</v>
      </c>
    </row>
    <row r="149" spans="1:5" ht="36.75">
      <c r="A149" s="19" t="s">
        <v>218</v>
      </c>
      <c r="B149" s="51" t="s">
        <v>217</v>
      </c>
      <c r="C149" s="29">
        <f>Райбюджет!C114</f>
        <v>314.5</v>
      </c>
      <c r="D149" s="29">
        <f>Райбюджет!D114</f>
        <v>198.9</v>
      </c>
      <c r="E149" s="25">
        <f t="shared" si="8"/>
        <v>63.24324324324324</v>
      </c>
    </row>
    <row r="150" spans="1:5" ht="84.75">
      <c r="A150" s="19" t="s">
        <v>250</v>
      </c>
      <c r="B150" s="51" t="s">
        <v>215</v>
      </c>
      <c r="C150" s="29">
        <f>Райбюджет!C115</f>
        <v>152.8</v>
      </c>
      <c r="D150" s="29">
        <f>Райбюджет!D115</f>
        <v>98.7</v>
      </c>
      <c r="E150" s="25">
        <f t="shared" si="8"/>
        <v>64.59424083769633</v>
      </c>
    </row>
    <row r="151" spans="1:5" ht="96.75">
      <c r="A151" s="19" t="s">
        <v>309</v>
      </c>
      <c r="B151" s="51" t="s">
        <v>219</v>
      </c>
      <c r="C151" s="29">
        <f>Райбюджет!C116</f>
        <v>5578</v>
      </c>
      <c r="D151" s="29">
        <f>Райбюджет!D116</f>
        <v>5578</v>
      </c>
      <c r="E151" s="25">
        <f t="shared" si="8"/>
        <v>100</v>
      </c>
    </row>
    <row r="152" spans="1:5" ht="84.75">
      <c r="A152" s="19" t="s">
        <v>310</v>
      </c>
      <c r="B152" s="51" t="s">
        <v>220</v>
      </c>
      <c r="C152" s="29">
        <f>Райбюджет!C117</f>
        <v>1047.5</v>
      </c>
      <c r="D152" s="29">
        <f>Райбюджет!D117</f>
        <v>781.5</v>
      </c>
      <c r="E152" s="25">
        <f aca="true" t="shared" si="9" ref="E152:E166">D152/C152*100</f>
        <v>74.60620525059666</v>
      </c>
    </row>
    <row r="153" spans="1:5" ht="60.75">
      <c r="A153" s="19" t="s">
        <v>311</v>
      </c>
      <c r="B153" s="51" t="s">
        <v>220</v>
      </c>
      <c r="C153" s="29">
        <f>Райбюджет!C118</f>
        <v>211.3</v>
      </c>
      <c r="D153" s="29">
        <f>Райбюджет!D118</f>
        <v>56.1</v>
      </c>
      <c r="E153" s="25">
        <f t="shared" si="9"/>
        <v>26.549929010885</v>
      </c>
    </row>
    <row r="154" spans="1:5" ht="84.75">
      <c r="A154" s="19" t="s">
        <v>312</v>
      </c>
      <c r="B154" s="51" t="s">
        <v>220</v>
      </c>
      <c r="C154" s="29">
        <f>Райбюджет!C119</f>
        <v>23.9</v>
      </c>
      <c r="D154" s="29">
        <f>Райбюджет!D119</f>
        <v>16.8</v>
      </c>
      <c r="E154" s="25">
        <f t="shared" si="9"/>
        <v>70.2928870292887</v>
      </c>
    </row>
    <row r="155" spans="1:5" ht="72" customHeight="1">
      <c r="A155" s="19" t="s">
        <v>251</v>
      </c>
      <c r="B155" s="51" t="s">
        <v>220</v>
      </c>
      <c r="C155" s="29">
        <f>Райбюджет!C120</f>
        <v>306.4</v>
      </c>
      <c r="D155" s="29">
        <f>Райбюджет!D120</f>
        <v>306.4</v>
      </c>
      <c r="E155" s="25">
        <f t="shared" si="9"/>
        <v>100</v>
      </c>
    </row>
    <row r="156" spans="1:5" ht="72.75">
      <c r="A156" s="19" t="s">
        <v>252</v>
      </c>
      <c r="B156" s="51" t="s">
        <v>215</v>
      </c>
      <c r="C156" s="29">
        <f>Райбюджет!C121</f>
        <v>236</v>
      </c>
      <c r="D156" s="29">
        <f>Райбюджет!D121</f>
        <v>236</v>
      </c>
      <c r="E156" s="25">
        <f t="shared" si="9"/>
        <v>100</v>
      </c>
    </row>
    <row r="157" spans="1:5" ht="68.25">
      <c r="A157" s="5" t="s">
        <v>252</v>
      </c>
      <c r="B157" s="51" t="s">
        <v>87</v>
      </c>
      <c r="C157" s="29">
        <f>'сельские поселения'!C78</f>
        <v>51.1</v>
      </c>
      <c r="D157" s="29">
        <f>'сельские поселения'!D78</f>
        <v>51.1</v>
      </c>
      <c r="E157" s="25">
        <f t="shared" si="9"/>
        <v>100</v>
      </c>
    </row>
    <row r="158" spans="1:5" ht="72.75" customHeight="1">
      <c r="A158" s="19" t="s">
        <v>313</v>
      </c>
      <c r="B158" s="51" t="s">
        <v>221</v>
      </c>
      <c r="C158" s="29">
        <f>Райбюджет!C122</f>
        <v>1810.5</v>
      </c>
      <c r="D158" s="29">
        <f>Райбюджет!D122</f>
        <v>1180</v>
      </c>
      <c r="E158" s="25">
        <f t="shared" si="9"/>
        <v>65.1753659210163</v>
      </c>
    </row>
    <row r="159" spans="1:5" ht="96.75">
      <c r="A159" s="19" t="s">
        <v>314</v>
      </c>
      <c r="B159" s="51" t="s">
        <v>215</v>
      </c>
      <c r="C159" s="29">
        <f>Райбюджет!C123</f>
        <v>944.1</v>
      </c>
      <c r="D159" s="29">
        <f>Райбюджет!D123</f>
        <v>833</v>
      </c>
      <c r="E159" s="25">
        <f t="shared" si="9"/>
        <v>88.23217879461922</v>
      </c>
    </row>
    <row r="160" spans="1:5" ht="88.5" customHeight="1">
      <c r="A160" s="19" t="s">
        <v>253</v>
      </c>
      <c r="B160" s="51" t="s">
        <v>215</v>
      </c>
      <c r="C160" s="29">
        <f>Райбюджет!C124</f>
        <v>4182.6</v>
      </c>
      <c r="D160" s="29">
        <f>Райбюджет!D124</f>
        <v>2408.6</v>
      </c>
      <c r="E160" s="25">
        <f t="shared" si="9"/>
        <v>57.58619040788025</v>
      </c>
    </row>
    <row r="161" spans="1:5" ht="60.75">
      <c r="A161" s="19" t="s">
        <v>315</v>
      </c>
      <c r="B161" s="51" t="s">
        <v>215</v>
      </c>
      <c r="C161" s="29">
        <f>Райбюджет!C125</f>
        <v>644.5</v>
      </c>
      <c r="D161" s="29">
        <f>Райбюджет!D125</f>
        <v>644.5</v>
      </c>
      <c r="E161" s="25">
        <f t="shared" si="9"/>
        <v>100</v>
      </c>
    </row>
    <row r="162" spans="1:5" ht="72.75">
      <c r="A162" s="18" t="s">
        <v>32</v>
      </c>
      <c r="B162" s="50" t="s">
        <v>33</v>
      </c>
      <c r="C162" s="29">
        <f>C163</f>
        <v>5948.5</v>
      </c>
      <c r="D162" s="29">
        <f>D163</f>
        <v>0</v>
      </c>
      <c r="E162" s="25">
        <f t="shared" si="9"/>
        <v>0</v>
      </c>
    </row>
    <row r="163" spans="1:5" ht="51.75">
      <c r="A163" s="41" t="s">
        <v>34</v>
      </c>
      <c r="B163" s="51" t="s">
        <v>215</v>
      </c>
      <c r="C163" s="29">
        <f>Райбюджет!C127</f>
        <v>5948.5</v>
      </c>
      <c r="D163" s="29">
        <f>Райбюджет!D127</f>
        <v>0</v>
      </c>
      <c r="E163" s="25">
        <f t="shared" si="9"/>
        <v>0</v>
      </c>
    </row>
    <row r="164" spans="1:5" ht="15.75">
      <c r="A164" s="19" t="s">
        <v>35</v>
      </c>
      <c r="B164" s="51" t="s">
        <v>215</v>
      </c>
      <c r="C164" s="29">
        <f>Райбюджет!C128</f>
        <v>5948.5</v>
      </c>
      <c r="D164" s="29">
        <f>Райбюджет!D128</f>
        <v>0</v>
      </c>
      <c r="E164" s="25">
        <f t="shared" si="9"/>
        <v>0</v>
      </c>
    </row>
    <row r="165" spans="1:5" ht="15.75">
      <c r="A165" s="19" t="s">
        <v>36</v>
      </c>
      <c r="B165" s="51" t="s">
        <v>215</v>
      </c>
      <c r="C165" s="29">
        <f>Райбюджет!C129</f>
        <v>0</v>
      </c>
      <c r="D165" s="29">
        <f>Райбюджет!D129</f>
        <v>0</v>
      </c>
      <c r="E165" s="25">
        <v>0</v>
      </c>
    </row>
    <row r="166" spans="1:5" ht="30.75" customHeight="1">
      <c r="A166" s="21" t="s">
        <v>316</v>
      </c>
      <c r="B166" s="53" t="s">
        <v>222</v>
      </c>
      <c r="C166" s="25">
        <f>C167+C169+C196+C200+C171</f>
        <v>163462.75</v>
      </c>
      <c r="D166" s="25">
        <f>D167+D169+D196+D200+D171</f>
        <v>139102.65</v>
      </c>
      <c r="E166" s="25">
        <f t="shared" si="9"/>
        <v>85.09746104234756</v>
      </c>
    </row>
    <row r="167" spans="1:5" ht="36.75">
      <c r="A167" s="21" t="s">
        <v>317</v>
      </c>
      <c r="B167" s="53" t="s">
        <v>84</v>
      </c>
      <c r="C167" s="25">
        <f>C168</f>
        <v>378</v>
      </c>
      <c r="D167" s="25">
        <f>D168</f>
        <v>0</v>
      </c>
      <c r="E167" s="25">
        <v>0</v>
      </c>
    </row>
    <row r="168" spans="1:5" ht="48.75">
      <c r="A168" s="20" t="s">
        <v>85</v>
      </c>
      <c r="B168" s="54" t="s">
        <v>86</v>
      </c>
      <c r="C168" s="26">
        <f>Райбюджет!C132</f>
        <v>378</v>
      </c>
      <c r="D168" s="26">
        <f>Райбюджет!D132</f>
        <v>0</v>
      </c>
      <c r="E168" s="25">
        <v>0</v>
      </c>
    </row>
    <row r="169" spans="1:5" ht="60.75">
      <c r="A169" s="21" t="s">
        <v>389</v>
      </c>
      <c r="B169" s="53" t="s">
        <v>390</v>
      </c>
      <c r="C169" s="28">
        <f>C170</f>
        <v>15034.3</v>
      </c>
      <c r="D169" s="28">
        <f>D170</f>
        <v>4487.3</v>
      </c>
      <c r="E169" s="25">
        <f aca="true" t="shared" si="10" ref="E169:E191">D169/C169*100</f>
        <v>29.847083003531928</v>
      </c>
    </row>
    <row r="170" spans="1:5" ht="51.75" customHeight="1">
      <c r="A170" s="20" t="s">
        <v>52</v>
      </c>
      <c r="B170" s="54" t="s">
        <v>392</v>
      </c>
      <c r="C170" s="29">
        <f>'сельские поселения'!C81</f>
        <v>15034.3</v>
      </c>
      <c r="D170" s="29">
        <f>'сельские поселения'!D81</f>
        <v>4487.3</v>
      </c>
      <c r="E170" s="25">
        <f t="shared" si="10"/>
        <v>29.847083003531928</v>
      </c>
    </row>
    <row r="171" spans="1:5" ht="48.75">
      <c r="A171" s="21" t="s">
        <v>318</v>
      </c>
      <c r="B171" s="53" t="s">
        <v>260</v>
      </c>
      <c r="C171" s="25">
        <f>C172</f>
        <v>91587.4</v>
      </c>
      <c r="D171" s="25">
        <f>D172</f>
        <v>83941.09999999999</v>
      </c>
      <c r="E171" s="25">
        <f t="shared" si="10"/>
        <v>91.65136252366591</v>
      </c>
    </row>
    <row r="172" spans="1:5" ht="48.75">
      <c r="A172" s="21" t="s">
        <v>408</v>
      </c>
      <c r="B172" s="53" t="s">
        <v>223</v>
      </c>
      <c r="C172" s="25">
        <f>C173+C174+C175+C177</f>
        <v>91587.4</v>
      </c>
      <c r="D172" s="25">
        <f>D173+D174+D175+D177</f>
        <v>83941.09999999999</v>
      </c>
      <c r="E172" s="25">
        <f t="shared" si="10"/>
        <v>91.65136252366591</v>
      </c>
    </row>
    <row r="173" spans="1:5" ht="64.5">
      <c r="A173" s="39" t="s">
        <v>410</v>
      </c>
      <c r="B173" s="54" t="s">
        <v>223</v>
      </c>
      <c r="C173" s="29">
        <f>Райбюджет!C135</f>
        <v>2072.5</v>
      </c>
      <c r="D173" s="29">
        <f>Райбюджет!D135</f>
        <v>2072.4</v>
      </c>
      <c r="E173" s="25">
        <f t="shared" si="10"/>
        <v>99.99517490952957</v>
      </c>
    </row>
    <row r="174" spans="1:5" ht="15.75">
      <c r="A174" s="41" t="s">
        <v>409</v>
      </c>
      <c r="B174" s="54" t="s">
        <v>224</v>
      </c>
      <c r="C174" s="29">
        <f>Райбюджет!C136</f>
        <v>7200</v>
      </c>
      <c r="D174" s="29">
        <f>Райбюджет!D136</f>
        <v>0</v>
      </c>
      <c r="E174" s="25">
        <f t="shared" si="10"/>
        <v>0</v>
      </c>
    </row>
    <row r="175" spans="1:5" ht="15.75">
      <c r="A175" s="41" t="s">
        <v>10</v>
      </c>
      <c r="B175" s="54" t="s">
        <v>224</v>
      </c>
      <c r="C175" s="29">
        <f>C176</f>
        <v>5346</v>
      </c>
      <c r="D175" s="29">
        <f>D176</f>
        <v>5346</v>
      </c>
      <c r="E175" s="25">
        <f t="shared" si="10"/>
        <v>100</v>
      </c>
    </row>
    <row r="176" spans="1:5" ht="51.75">
      <c r="A176" s="41" t="s">
        <v>11</v>
      </c>
      <c r="B176" s="54" t="s">
        <v>224</v>
      </c>
      <c r="C176" s="29">
        <f>Райбюджет!C138</f>
        <v>5346</v>
      </c>
      <c r="D176" s="29">
        <f>Райбюджет!D138</f>
        <v>5346</v>
      </c>
      <c r="E176" s="25">
        <f t="shared" si="10"/>
        <v>100</v>
      </c>
    </row>
    <row r="177" spans="1:5" ht="15.75">
      <c r="A177" s="41" t="s">
        <v>22</v>
      </c>
      <c r="B177" s="54" t="s">
        <v>224</v>
      </c>
      <c r="C177" s="29">
        <f>C178+C181+C184+C186</f>
        <v>76968.9</v>
      </c>
      <c r="D177" s="29">
        <f>D178+D181+D184+D186</f>
        <v>76522.7</v>
      </c>
      <c r="E177" s="25">
        <f t="shared" si="10"/>
        <v>99.42028533602534</v>
      </c>
    </row>
    <row r="178" spans="1:5" ht="15.75">
      <c r="A178" s="19" t="s">
        <v>372</v>
      </c>
      <c r="B178" s="54" t="s">
        <v>224</v>
      </c>
      <c r="C178" s="11">
        <f>C180+C179</f>
        <v>13255.2</v>
      </c>
      <c r="D178" s="11">
        <f>D180+D179</f>
        <v>13042.9</v>
      </c>
      <c r="E178" s="25">
        <f t="shared" si="10"/>
        <v>98.39836441547467</v>
      </c>
    </row>
    <row r="179" spans="1:5" ht="36.75">
      <c r="A179" s="19" t="s">
        <v>12</v>
      </c>
      <c r="B179" s="54" t="s">
        <v>224</v>
      </c>
      <c r="C179" s="11">
        <f>Райбюджет!C141</f>
        <v>212.2</v>
      </c>
      <c r="D179" s="11">
        <f>Райбюджет!D141</f>
        <v>0</v>
      </c>
      <c r="E179" s="25">
        <f t="shared" si="10"/>
        <v>0</v>
      </c>
    </row>
    <row r="180" spans="1:5" ht="21" customHeight="1">
      <c r="A180" s="36" t="s">
        <v>373</v>
      </c>
      <c r="B180" s="54" t="s">
        <v>224</v>
      </c>
      <c r="C180" s="29">
        <f>Райбюджет!C142</f>
        <v>13043</v>
      </c>
      <c r="D180" s="29">
        <f>Райбюджет!D142</f>
        <v>13042.9</v>
      </c>
      <c r="E180" s="25">
        <f t="shared" si="10"/>
        <v>99.9992333052212</v>
      </c>
    </row>
    <row r="181" spans="1:5" ht="15.75">
      <c r="A181" s="19" t="s">
        <v>374</v>
      </c>
      <c r="B181" s="54" t="s">
        <v>224</v>
      </c>
      <c r="C181" s="11">
        <f>C182+C183</f>
        <v>6829.7</v>
      </c>
      <c r="D181" s="11">
        <f>D182+D183</f>
        <v>6829.7</v>
      </c>
      <c r="E181" s="25">
        <f t="shared" si="10"/>
        <v>100</v>
      </c>
    </row>
    <row r="182" spans="1:5" ht="21" customHeight="1">
      <c r="A182" s="36" t="s">
        <v>375</v>
      </c>
      <c r="B182" s="54" t="s">
        <v>224</v>
      </c>
      <c r="C182" s="29">
        <f>Райбюджет!C144</f>
        <v>6829.7</v>
      </c>
      <c r="D182" s="29">
        <f>Райбюджет!D144</f>
        <v>6829.7</v>
      </c>
      <c r="E182" s="25">
        <f t="shared" si="10"/>
        <v>100</v>
      </c>
    </row>
    <row r="183" spans="1:5" ht="15.75">
      <c r="A183" s="36" t="s">
        <v>406</v>
      </c>
      <c r="B183" s="54" t="s">
        <v>377</v>
      </c>
      <c r="C183" s="29">
        <f>Райбюджет!C145</f>
        <v>0</v>
      </c>
      <c r="D183" s="29">
        <f>Райбюджет!D145</f>
        <v>0</v>
      </c>
      <c r="E183" s="25">
        <v>0</v>
      </c>
    </row>
    <row r="184" spans="1:5" ht="21.75" customHeight="1">
      <c r="A184" s="19" t="s">
        <v>376</v>
      </c>
      <c r="B184" s="54" t="s">
        <v>224</v>
      </c>
      <c r="C184" s="29">
        <f>C185</f>
        <v>9557.3</v>
      </c>
      <c r="D184" s="29">
        <f>D185</f>
        <v>9557.2</v>
      </c>
      <c r="E184" s="25">
        <f t="shared" si="10"/>
        <v>99.99895367938645</v>
      </c>
    </row>
    <row r="185" spans="1:5" ht="24.75">
      <c r="A185" s="36" t="s">
        <v>378</v>
      </c>
      <c r="B185" s="54" t="s">
        <v>224</v>
      </c>
      <c r="C185" s="29">
        <f>Райбюджет!C147</f>
        <v>9557.3</v>
      </c>
      <c r="D185" s="29">
        <f>Райбюджет!D147</f>
        <v>9557.2</v>
      </c>
      <c r="E185" s="25">
        <f t="shared" si="10"/>
        <v>99.99895367938645</v>
      </c>
    </row>
    <row r="186" spans="1:5" ht="15.75">
      <c r="A186" s="19" t="s">
        <v>402</v>
      </c>
      <c r="B186" s="54" t="s">
        <v>224</v>
      </c>
      <c r="C186" s="11">
        <f>C189+C190+C191+C188+C187</f>
        <v>47326.7</v>
      </c>
      <c r="D186" s="11">
        <f>D189+D190+D191+D188+D187</f>
        <v>47092.9</v>
      </c>
      <c r="E186" s="25">
        <f t="shared" si="10"/>
        <v>99.50598710664383</v>
      </c>
    </row>
    <row r="187" spans="1:5" ht="36.75">
      <c r="A187" s="19" t="s">
        <v>13</v>
      </c>
      <c r="B187" s="54" t="s">
        <v>224</v>
      </c>
      <c r="C187" s="11">
        <f>Райбюджет!C149</f>
        <v>0</v>
      </c>
      <c r="D187" s="11">
        <f>Райбюджет!D149</f>
        <v>0</v>
      </c>
      <c r="E187" s="25">
        <v>0</v>
      </c>
    </row>
    <row r="188" spans="1:5" ht="36.75">
      <c r="A188" s="19" t="s">
        <v>14</v>
      </c>
      <c r="B188" s="54" t="s">
        <v>224</v>
      </c>
      <c r="C188" s="11">
        <f>Райбюджет!C150</f>
        <v>233.7</v>
      </c>
      <c r="D188" s="11">
        <f>Райбюджет!D150</f>
        <v>0</v>
      </c>
      <c r="E188" s="25">
        <f t="shared" si="10"/>
        <v>0</v>
      </c>
    </row>
    <row r="189" spans="1:5" ht="24.75">
      <c r="A189" s="36" t="s">
        <v>404</v>
      </c>
      <c r="B189" s="54" t="s">
        <v>224</v>
      </c>
      <c r="C189" s="29">
        <f>Райбюджет!C151</f>
        <v>39703.6</v>
      </c>
      <c r="D189" s="29">
        <f>Райбюджет!D151</f>
        <v>39703.6</v>
      </c>
      <c r="E189" s="25">
        <f t="shared" si="10"/>
        <v>100</v>
      </c>
    </row>
    <row r="190" spans="1:5" ht="24.75">
      <c r="A190" s="36" t="s">
        <v>405</v>
      </c>
      <c r="B190" s="54" t="s">
        <v>224</v>
      </c>
      <c r="C190" s="29">
        <f>Райбюджет!C152</f>
        <v>5374.8</v>
      </c>
      <c r="D190" s="29">
        <f>Райбюджет!D152</f>
        <v>5374.8</v>
      </c>
      <c r="E190" s="25">
        <f t="shared" si="10"/>
        <v>100</v>
      </c>
    </row>
    <row r="191" spans="1:5" ht="24.75">
      <c r="A191" s="36" t="s">
        <v>403</v>
      </c>
      <c r="B191" s="54" t="s">
        <v>224</v>
      </c>
      <c r="C191" s="29">
        <f>Райбюджет!C153</f>
        <v>2014.6</v>
      </c>
      <c r="D191" s="29">
        <f>Райбюджет!D153</f>
        <v>2014.5</v>
      </c>
      <c r="E191" s="25">
        <f t="shared" si="10"/>
        <v>99.995036235481</v>
      </c>
    </row>
    <row r="192" spans="1:5" ht="26.25" customHeight="1">
      <c r="A192" s="19" t="s">
        <v>357</v>
      </c>
      <c r="B192" s="54" t="s">
        <v>259</v>
      </c>
      <c r="C192" s="26">
        <f>C193+C194+C195</f>
        <v>0</v>
      </c>
      <c r="D192" s="26">
        <f>D193+D194+D195</f>
        <v>0</v>
      </c>
      <c r="E192" s="25">
        <v>0</v>
      </c>
    </row>
    <row r="193" spans="1:5" ht="24" customHeight="1">
      <c r="A193" s="19" t="s">
        <v>394</v>
      </c>
      <c r="B193" s="54" t="s">
        <v>397</v>
      </c>
      <c r="C193" s="26">
        <f>'сельские поселения'!C84</f>
        <v>0</v>
      </c>
      <c r="D193" s="26">
        <f>'сельские поселения'!D84</f>
        <v>0</v>
      </c>
      <c r="E193" s="25">
        <v>0</v>
      </c>
    </row>
    <row r="194" spans="1:5" ht="24.75">
      <c r="A194" s="19" t="s">
        <v>395</v>
      </c>
      <c r="B194" s="54" t="s">
        <v>397</v>
      </c>
      <c r="C194" s="26">
        <f>'сельские поселения'!C85</f>
        <v>0</v>
      </c>
      <c r="D194" s="26">
        <f>'сельские поселения'!D85</f>
        <v>0</v>
      </c>
      <c r="E194" s="25">
        <v>0</v>
      </c>
    </row>
    <row r="195" spans="1:5" ht="24.75">
      <c r="A195" s="19" t="s">
        <v>396</v>
      </c>
      <c r="B195" s="54" t="s">
        <v>397</v>
      </c>
      <c r="C195" s="26">
        <f>'сельские поселения'!C86</f>
        <v>0</v>
      </c>
      <c r="D195" s="26">
        <f>'сельские поселения'!D86</f>
        <v>0</v>
      </c>
      <c r="E195" s="25">
        <v>0</v>
      </c>
    </row>
    <row r="196" spans="1:5" ht="27.75" customHeight="1">
      <c r="A196" s="18" t="s">
        <v>379</v>
      </c>
      <c r="B196" s="53" t="s">
        <v>380</v>
      </c>
      <c r="C196" s="28">
        <f>C197</f>
        <v>6540</v>
      </c>
      <c r="D196" s="28">
        <f>D197</f>
        <v>6540</v>
      </c>
      <c r="E196" s="25">
        <f>D196/C196*100</f>
        <v>100</v>
      </c>
    </row>
    <row r="197" spans="1:5" ht="24.75">
      <c r="A197" s="19" t="s">
        <v>381</v>
      </c>
      <c r="B197" s="54" t="s">
        <v>382</v>
      </c>
      <c r="C197" s="29">
        <f>Райбюджет!C155</f>
        <v>6540</v>
      </c>
      <c r="D197" s="29">
        <f>Райбюджет!D155</f>
        <v>6540</v>
      </c>
      <c r="E197" s="25">
        <f>D197/C197*100</f>
        <v>100</v>
      </c>
    </row>
    <row r="198" spans="1:5" ht="15.75">
      <c r="A198" s="19" t="s">
        <v>36</v>
      </c>
      <c r="B198" s="54" t="s">
        <v>382</v>
      </c>
      <c r="C198" s="29">
        <f>Райбюджет!C156</f>
        <v>6213</v>
      </c>
      <c r="D198" s="29">
        <f>Райбюджет!D156</f>
        <v>6213</v>
      </c>
      <c r="E198" s="25">
        <f>D198/C198*100</f>
        <v>100</v>
      </c>
    </row>
    <row r="199" spans="1:5" ht="27.75" customHeight="1">
      <c r="A199" s="19" t="s">
        <v>35</v>
      </c>
      <c r="B199" s="54" t="s">
        <v>69</v>
      </c>
      <c r="C199" s="29">
        <f>Райбюджет!C157</f>
        <v>327</v>
      </c>
      <c r="D199" s="29">
        <f>Райбюджет!D157</f>
        <v>327</v>
      </c>
      <c r="E199" s="25">
        <f>D199/C199*100</f>
        <v>100</v>
      </c>
    </row>
    <row r="200" spans="1:5" ht="15.75">
      <c r="A200" s="18" t="s">
        <v>225</v>
      </c>
      <c r="B200" s="53" t="s">
        <v>226</v>
      </c>
      <c r="C200" s="25">
        <f>C201+C209</f>
        <v>49923.05</v>
      </c>
      <c r="D200" s="25">
        <f>D201+D209</f>
        <v>44134.25</v>
      </c>
      <c r="E200" s="25">
        <f aca="true" t="shared" si="11" ref="E200:E215">D200/C200*100</f>
        <v>88.40455460954408</v>
      </c>
    </row>
    <row r="201" spans="1:5" ht="24.75">
      <c r="A201" s="18" t="s">
        <v>358</v>
      </c>
      <c r="B201" s="53" t="s">
        <v>227</v>
      </c>
      <c r="C201" s="28">
        <f>C202+C203+C204+C205+C206+C207+C208</f>
        <v>14098.65</v>
      </c>
      <c r="D201" s="28">
        <f>D202+D203+D204+D205+D206+D207+D208</f>
        <v>14098.65</v>
      </c>
      <c r="E201" s="25">
        <f t="shared" si="11"/>
        <v>100</v>
      </c>
    </row>
    <row r="202" spans="1:5" ht="15.75">
      <c r="A202" s="19" t="s">
        <v>407</v>
      </c>
      <c r="B202" s="54" t="s">
        <v>227</v>
      </c>
      <c r="C202" s="29">
        <f>Райбюджет!C159</f>
        <v>5003</v>
      </c>
      <c r="D202" s="29">
        <f>Райбюджет!D159</f>
        <v>5003</v>
      </c>
      <c r="E202" s="25">
        <f t="shared" si="11"/>
        <v>100</v>
      </c>
    </row>
    <row r="203" spans="1:5" ht="40.5" customHeight="1">
      <c r="A203" s="19" t="s">
        <v>228</v>
      </c>
      <c r="B203" s="54" t="s">
        <v>227</v>
      </c>
      <c r="C203" s="29">
        <f>Райбюджет!C160</f>
        <v>1190.6</v>
      </c>
      <c r="D203" s="29">
        <f>Райбюджет!D160</f>
        <v>1190.6</v>
      </c>
      <c r="E203" s="25">
        <f t="shared" si="11"/>
        <v>100</v>
      </c>
    </row>
    <row r="204" spans="1:5" ht="24.75">
      <c r="A204" s="19" t="s">
        <v>401</v>
      </c>
      <c r="B204" s="54" t="s">
        <v>227</v>
      </c>
      <c r="C204" s="29">
        <f>Райбюджет!C161</f>
        <v>740</v>
      </c>
      <c r="D204" s="29">
        <f>Райбюджет!D161</f>
        <v>740</v>
      </c>
      <c r="E204" s="25">
        <f t="shared" si="11"/>
        <v>100</v>
      </c>
    </row>
    <row r="205" spans="1:5" ht="37.5" customHeight="1">
      <c r="A205" s="41" t="s">
        <v>15</v>
      </c>
      <c r="B205" s="54" t="s">
        <v>227</v>
      </c>
      <c r="C205" s="29">
        <f>Райбюджет!C162</f>
        <v>10</v>
      </c>
      <c r="D205" s="29">
        <f>Райбюджет!D162</f>
        <v>10</v>
      </c>
      <c r="E205" s="25">
        <f t="shared" si="11"/>
        <v>100</v>
      </c>
    </row>
    <row r="206" spans="1:5" ht="48.75">
      <c r="A206" s="19" t="s">
        <v>38</v>
      </c>
      <c r="B206" s="54" t="s">
        <v>227</v>
      </c>
      <c r="C206" s="29">
        <f>Райбюджет!C163</f>
        <v>600</v>
      </c>
      <c r="D206" s="29">
        <f>Райбюджет!D163</f>
        <v>600</v>
      </c>
      <c r="E206" s="25">
        <f t="shared" si="11"/>
        <v>100</v>
      </c>
    </row>
    <row r="207" spans="1:5" ht="120.75">
      <c r="A207" s="19" t="s">
        <v>59</v>
      </c>
      <c r="B207" s="54" t="s">
        <v>227</v>
      </c>
      <c r="C207" s="29">
        <f>Райбюджет!C164</f>
        <v>1555.05</v>
      </c>
      <c r="D207" s="29">
        <f>Райбюджет!D164</f>
        <v>1555.05</v>
      </c>
      <c r="E207" s="25">
        <f t="shared" si="11"/>
        <v>100</v>
      </c>
    </row>
    <row r="208" spans="1:5" ht="84.75">
      <c r="A208" s="19" t="s">
        <v>60</v>
      </c>
      <c r="B208" s="54" t="s">
        <v>227</v>
      </c>
      <c r="C208" s="29">
        <f>Райбюджет!C165</f>
        <v>5000</v>
      </c>
      <c r="D208" s="29">
        <f>Райбюджет!D165</f>
        <v>5000</v>
      </c>
      <c r="E208" s="25">
        <f t="shared" si="11"/>
        <v>100</v>
      </c>
    </row>
    <row r="209" spans="1:5" ht="17.25" customHeight="1">
      <c r="A209" s="18" t="s">
        <v>359</v>
      </c>
      <c r="B209" s="53" t="s">
        <v>360</v>
      </c>
      <c r="C209" s="28">
        <f>C210+C211+C212+C213+C214+C215</f>
        <v>35824.4</v>
      </c>
      <c r="D209" s="28">
        <f>D210+D211+D212+D213+D214+D215</f>
        <v>30035.600000000002</v>
      </c>
      <c r="E209" s="25">
        <f t="shared" si="11"/>
        <v>83.8411808711381</v>
      </c>
    </row>
    <row r="210" spans="1:5" ht="30" customHeight="1">
      <c r="A210" s="19" t="s">
        <v>364</v>
      </c>
      <c r="B210" s="54" t="s">
        <v>261</v>
      </c>
      <c r="C210" s="29">
        <f>'сельские поселения'!C88</f>
        <v>32565</v>
      </c>
      <c r="D210" s="29">
        <f>'сельские поселения'!D88</f>
        <v>27680.2</v>
      </c>
      <c r="E210" s="25">
        <f t="shared" si="11"/>
        <v>84.99984646092432</v>
      </c>
    </row>
    <row r="211" spans="1:5" ht="24.75">
      <c r="A211" s="19" t="s">
        <v>20</v>
      </c>
      <c r="B211" s="54" t="s">
        <v>261</v>
      </c>
      <c r="C211" s="29">
        <f>'сельские поселения'!C89</f>
        <v>1611</v>
      </c>
      <c r="D211" s="29">
        <f>'сельские поселения'!D89</f>
        <v>707</v>
      </c>
      <c r="E211" s="25">
        <f t="shared" si="11"/>
        <v>43.88578522656735</v>
      </c>
    </row>
    <row r="212" spans="1:5" ht="40.5" customHeight="1">
      <c r="A212" s="19" t="s">
        <v>21</v>
      </c>
      <c r="B212" s="54" t="s">
        <v>261</v>
      </c>
      <c r="C212" s="29">
        <f>'сельские поселения'!C90</f>
        <v>40</v>
      </c>
      <c r="D212" s="29">
        <f>'сельские поселения'!D90</f>
        <v>40</v>
      </c>
      <c r="E212" s="25">
        <f t="shared" si="11"/>
        <v>100</v>
      </c>
    </row>
    <row r="213" spans="1:5" ht="36.75" hidden="1">
      <c r="A213" s="19" t="s">
        <v>383</v>
      </c>
      <c r="B213" s="54" t="s">
        <v>261</v>
      </c>
      <c r="C213" s="29">
        <f>'сельские поселения'!C91</f>
        <v>0</v>
      </c>
      <c r="D213" s="29">
        <f>'сельские поселения'!D91</f>
        <v>0</v>
      </c>
      <c r="E213" s="25">
        <v>0</v>
      </c>
    </row>
    <row r="214" spans="1:5" ht="48.75">
      <c r="A214" s="19" t="s">
        <v>50</v>
      </c>
      <c r="B214" s="54" t="s">
        <v>261</v>
      </c>
      <c r="C214" s="29">
        <f>'сельские поселения'!C92</f>
        <v>1580</v>
      </c>
      <c r="D214" s="29">
        <f>'сельские поселения'!D92</f>
        <v>1580</v>
      </c>
      <c r="E214" s="25">
        <f t="shared" si="11"/>
        <v>100</v>
      </c>
    </row>
    <row r="215" spans="1:5" ht="24.75">
      <c r="A215" s="19" t="s">
        <v>51</v>
      </c>
      <c r="B215" s="54" t="s">
        <v>261</v>
      </c>
      <c r="C215" s="29">
        <f>'сельские поселения'!C93</f>
        <v>28.4</v>
      </c>
      <c r="D215" s="29">
        <f>'сельские поселения'!D93</f>
        <v>28.4</v>
      </c>
      <c r="E215" s="25">
        <f t="shared" si="11"/>
        <v>100</v>
      </c>
    </row>
    <row r="216" spans="1:5" ht="15.75">
      <c r="A216" s="18" t="s">
        <v>229</v>
      </c>
      <c r="B216" s="53" t="s">
        <v>230</v>
      </c>
      <c r="C216" s="25">
        <f>C217+C223+C220</f>
        <v>3163.6</v>
      </c>
      <c r="D216" s="25">
        <f>D217+D223+D220</f>
        <v>3113.6</v>
      </c>
      <c r="E216" s="25">
        <f aca="true" t="shared" si="12" ref="E216:E223">D216/C216*100</f>
        <v>98.419522063472</v>
      </c>
    </row>
    <row r="217" spans="1:5" ht="48.75">
      <c r="A217" s="19" t="s">
        <v>231</v>
      </c>
      <c r="B217" s="54" t="s">
        <v>232</v>
      </c>
      <c r="C217" s="26">
        <f>C218+C219</f>
        <v>3070.1</v>
      </c>
      <c r="D217" s="26">
        <f>D218+D219</f>
        <v>3020.1</v>
      </c>
      <c r="E217" s="25">
        <f t="shared" si="12"/>
        <v>98.37138855411875</v>
      </c>
    </row>
    <row r="218" spans="1:5" ht="48.75">
      <c r="A218" s="22" t="s">
        <v>233</v>
      </c>
      <c r="B218" s="54" t="s">
        <v>319</v>
      </c>
      <c r="C218" s="26">
        <f>Райбюджет!C168</f>
        <v>2690.1</v>
      </c>
      <c r="D218" s="26">
        <f>Райбюджет!D168</f>
        <v>2640.1</v>
      </c>
      <c r="E218" s="25">
        <f t="shared" si="12"/>
        <v>98.14133303594662</v>
      </c>
    </row>
    <row r="219" spans="1:5" ht="48.75">
      <c r="A219" s="22" t="s">
        <v>77</v>
      </c>
      <c r="B219" s="54" t="s">
        <v>340</v>
      </c>
      <c r="C219" s="26">
        <f>SUM('сельские поселения'!C96)</f>
        <v>380</v>
      </c>
      <c r="D219" s="26">
        <f>SUM('сельские поселения'!D96)</f>
        <v>380</v>
      </c>
      <c r="E219" s="25">
        <f t="shared" si="12"/>
        <v>100</v>
      </c>
    </row>
    <row r="220" spans="1:5" ht="48.75">
      <c r="A220" s="20" t="s">
        <v>66</v>
      </c>
      <c r="B220" s="49" t="s">
        <v>63</v>
      </c>
      <c r="C220" s="26">
        <f>C221</f>
        <v>50</v>
      </c>
      <c r="D220" s="26">
        <f>D221</f>
        <v>50</v>
      </c>
      <c r="E220" s="25">
        <f t="shared" si="12"/>
        <v>100</v>
      </c>
    </row>
    <row r="221" spans="1:5" ht="48.75">
      <c r="A221" s="20" t="s">
        <v>65</v>
      </c>
      <c r="B221" s="49" t="s">
        <v>70</v>
      </c>
      <c r="C221" s="26">
        <f>SUM('сельские поселения'!C98)</f>
        <v>50</v>
      </c>
      <c r="D221" s="26">
        <f>SUM('сельские поселения'!D98)</f>
        <v>50</v>
      </c>
      <c r="E221" s="25">
        <f t="shared" si="12"/>
        <v>100</v>
      </c>
    </row>
    <row r="222" spans="1:5" ht="36.75">
      <c r="A222" s="19" t="s">
        <v>237</v>
      </c>
      <c r="B222" s="49" t="s">
        <v>371</v>
      </c>
      <c r="C222" s="30">
        <f>C223</f>
        <v>43.5</v>
      </c>
      <c r="D222" s="30">
        <f>D223</f>
        <v>43.5</v>
      </c>
      <c r="E222" s="25">
        <f t="shared" si="12"/>
        <v>100</v>
      </c>
    </row>
    <row r="223" spans="1:5" ht="36.75">
      <c r="A223" s="19" t="s">
        <v>237</v>
      </c>
      <c r="B223" s="54" t="s">
        <v>320</v>
      </c>
      <c r="C223" s="29">
        <f>Райбюджет!C172</f>
        <v>43.5</v>
      </c>
      <c r="D223" s="29">
        <f>Райбюджет!D172</f>
        <v>43.5</v>
      </c>
      <c r="E223" s="25">
        <f t="shared" si="12"/>
        <v>100</v>
      </c>
    </row>
    <row r="224" spans="1:5" ht="17.25" customHeight="1">
      <c r="A224" s="18" t="s">
        <v>238</v>
      </c>
      <c r="B224" s="53" t="s">
        <v>239</v>
      </c>
      <c r="C224" s="28">
        <f>C225+C228</f>
        <v>2482.7000000000003</v>
      </c>
      <c r="D224" s="28">
        <f>D225+D228</f>
        <v>2482.7000000000003</v>
      </c>
      <c r="E224" s="25">
        <f>D224/C224*100</f>
        <v>100</v>
      </c>
    </row>
    <row r="225" spans="1:5" ht="24.75">
      <c r="A225" s="20" t="s">
        <v>361</v>
      </c>
      <c r="B225" s="49" t="s">
        <v>240</v>
      </c>
      <c r="C225" s="30">
        <f>Райбюджет!C174</f>
        <v>2475.9</v>
      </c>
      <c r="D225" s="30">
        <f>Райбюджет!D174</f>
        <v>2475.9</v>
      </c>
      <c r="E225" s="25">
        <f>D225/C225*100</f>
        <v>100</v>
      </c>
    </row>
    <row r="226" spans="1:5" ht="36.75">
      <c r="A226" s="20" t="s">
        <v>39</v>
      </c>
      <c r="B226" s="49" t="s">
        <v>40</v>
      </c>
      <c r="C226" s="30">
        <f>Райбюджет!C175</f>
        <v>542</v>
      </c>
      <c r="D226" s="30">
        <f>Райбюджет!D175</f>
        <v>542</v>
      </c>
      <c r="E226" s="25">
        <f>D226/C226*100</f>
        <v>100</v>
      </c>
    </row>
    <row r="227" spans="1:5" ht="24.75">
      <c r="A227" s="20" t="s">
        <v>361</v>
      </c>
      <c r="B227" s="49" t="s">
        <v>41</v>
      </c>
      <c r="C227" s="30">
        <f>Райбюджет!C176</f>
        <v>1933.9</v>
      </c>
      <c r="D227" s="30">
        <f>Райбюджет!D176</f>
        <v>1933.9</v>
      </c>
      <c r="E227" s="25">
        <f>D227/C227*100</f>
        <v>100</v>
      </c>
    </row>
    <row r="228" spans="1:5" ht="15.75">
      <c r="A228" s="20" t="s">
        <v>362</v>
      </c>
      <c r="B228" s="49" t="s">
        <v>264</v>
      </c>
      <c r="C228" s="30">
        <f>'сельские поселения'!C102</f>
        <v>6.8</v>
      </c>
      <c r="D228" s="30">
        <f>'сельские поселения'!D102</f>
        <v>6.8</v>
      </c>
      <c r="E228" s="25">
        <f>D228/C228*100</f>
        <v>100</v>
      </c>
    </row>
    <row r="229" spans="1:5" ht="28.5" customHeight="1">
      <c r="A229" s="20" t="s">
        <v>42</v>
      </c>
      <c r="B229" s="49" t="s">
        <v>43</v>
      </c>
      <c r="C229" s="30">
        <f>'сельские поселения'!C103</f>
        <v>0</v>
      </c>
      <c r="D229" s="30">
        <f>'сельские поселения'!D103</f>
        <v>0</v>
      </c>
      <c r="E229" s="25">
        <v>0</v>
      </c>
    </row>
    <row r="230" spans="1:5" ht="15.75">
      <c r="A230" s="20" t="s">
        <v>362</v>
      </c>
      <c r="B230" s="49" t="s">
        <v>44</v>
      </c>
      <c r="C230" s="30">
        <f>'сельские поселения'!C104</f>
        <v>6.8</v>
      </c>
      <c r="D230" s="30">
        <f>'сельские поселения'!D104</f>
        <v>6.8</v>
      </c>
      <c r="E230" s="25">
        <f>D230/C230*100</f>
        <v>100</v>
      </c>
    </row>
    <row r="231" spans="1:5" ht="29.25" customHeight="1">
      <c r="A231" s="43" t="s">
        <v>422</v>
      </c>
      <c r="B231" s="55" t="s">
        <v>423</v>
      </c>
      <c r="C231" s="31">
        <f>C232</f>
        <v>0</v>
      </c>
      <c r="D231" s="31">
        <f>D232</f>
        <v>2.4</v>
      </c>
      <c r="E231" s="25">
        <v>0</v>
      </c>
    </row>
    <row r="232" spans="1:5" ht="24.75">
      <c r="A232" s="44" t="s">
        <v>0</v>
      </c>
      <c r="B232" s="56" t="s">
        <v>1</v>
      </c>
      <c r="C232" s="30">
        <f>Райбюджет!C178</f>
        <v>0</v>
      </c>
      <c r="D232" s="30">
        <f>Райбюджет!D178</f>
        <v>2.4</v>
      </c>
      <c r="E232" s="25">
        <v>0</v>
      </c>
    </row>
    <row r="233" spans="1:5" ht="36.75">
      <c r="A233" s="21" t="s">
        <v>329</v>
      </c>
      <c r="B233" s="57" t="s">
        <v>332</v>
      </c>
      <c r="C233" s="31">
        <f>C235+C234</f>
        <v>0</v>
      </c>
      <c r="D233" s="31">
        <f>D235+D234</f>
        <v>-122.7</v>
      </c>
      <c r="E233" s="25">
        <v>0</v>
      </c>
    </row>
    <row r="234" spans="1:5" ht="36.75">
      <c r="A234" s="20" t="s">
        <v>330</v>
      </c>
      <c r="B234" s="49" t="s">
        <v>331</v>
      </c>
      <c r="C234" s="30">
        <f>Райбюджет!C180</f>
        <v>0</v>
      </c>
      <c r="D234" s="30">
        <f>Райбюджет!D180</f>
        <v>-122.7</v>
      </c>
      <c r="E234" s="25">
        <v>0</v>
      </c>
    </row>
    <row r="235" spans="1:5" ht="36.75">
      <c r="A235" s="20" t="s">
        <v>363</v>
      </c>
      <c r="B235" s="49" t="s">
        <v>336</v>
      </c>
      <c r="C235" s="30">
        <f>'сельские поселения'!C106</f>
        <v>0</v>
      </c>
      <c r="D235" s="30">
        <f>'сельские поселения'!D106</f>
        <v>0</v>
      </c>
      <c r="E235" s="25">
        <v>0</v>
      </c>
    </row>
    <row r="236" spans="1:5" ht="15.75">
      <c r="A236" s="18" t="s">
        <v>241</v>
      </c>
      <c r="B236" s="53"/>
      <c r="C236" s="25">
        <f>C11+C131</f>
        <v>499087.75</v>
      </c>
      <c r="D236" s="25">
        <f>D11+D131</f>
        <v>454802.65</v>
      </c>
      <c r="E236" s="25">
        <f>D236/C236*100</f>
        <v>91.1267908298691</v>
      </c>
    </row>
    <row r="237" spans="1:5" ht="49.5" customHeight="1">
      <c r="A237" s="73" t="s">
        <v>75</v>
      </c>
      <c r="B237" s="73"/>
      <c r="C237" s="73"/>
      <c r="D237" s="73"/>
      <c r="E237" s="73"/>
    </row>
    <row r="239" ht="20.25" customHeight="1"/>
    <row r="241" ht="24" customHeight="1"/>
    <row r="243" ht="37.5" customHeight="1"/>
    <row r="244" ht="22.5" customHeight="1"/>
  </sheetData>
  <sheetProtection/>
  <mergeCells count="10">
    <mergeCell ref="A237:E237"/>
    <mergeCell ref="D8:E8"/>
    <mergeCell ref="B1:E1"/>
    <mergeCell ref="B4:E4"/>
    <mergeCell ref="A8:C8"/>
    <mergeCell ref="A6:E6"/>
    <mergeCell ref="B3:E3"/>
    <mergeCell ref="B5:E5"/>
    <mergeCell ref="A7:E7"/>
    <mergeCell ref="D2:E2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2014-03-20T06:54:17Z</cp:lastPrinted>
  <dcterms:created xsi:type="dcterms:W3CDTF">2011-03-25T06:55:12Z</dcterms:created>
  <dcterms:modified xsi:type="dcterms:W3CDTF">2014-03-20T07:01:29Z</dcterms:modified>
  <cp:category/>
  <cp:version/>
  <cp:contentType/>
  <cp:contentStatus/>
</cp:coreProperties>
</file>